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uchkova\Downloads\"/>
    </mc:Choice>
  </mc:AlternateContent>
  <xr:revisionPtr revIDLastSave="0" documentId="13_ncr:1_{62E2E47A-9C89-4C71-9A65-1428C3C9AD4B}" xr6:coauthVersionLast="45" xr6:coauthVersionMax="45" xr10:uidLastSave="{00000000-0000-0000-0000-000000000000}"/>
  <workbookProtection workbookAlgorithmName="SHA-512" workbookHashValue="GitXMntvOfSmVyZAqrESNmX4JyHJiXbD00rhcaIaXaaJ58EOJWvfmsxDKoVK9i/XP+sTxXflpySqPe0u9sKcOQ==" workbookSaltValue="nCOsNbfQhbBq+btO98ClVA==" workbookSpinCount="100000" lockStructure="1"/>
  <bookViews>
    <workbookView xWindow="28680" yWindow="-120" windowWidth="29040" windowHeight="15840" xr2:uid="{A5B34CB3-BC25-410D-91A3-6EA852F63BD9}"/>
  </bookViews>
  <sheets>
    <sheet name="Please Note" sheetId="17" r:id="rId1"/>
    <sheet name="Individual School" sheetId="16" r:id="rId2"/>
    <sheet name="Size Charts (% Contribution)" sheetId="13" r:id="rId3"/>
    <sheet name="Size Charts (Cash Increase)" sheetId="14" r:id="rId4"/>
    <sheet name="Deprivation Charts" sheetId="7" r:id="rId5"/>
    <sheet name="Size" sheetId="12" state="hidden" r:id="rId6"/>
    <sheet name="Deprivation" sheetId="1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" i="12" l="1"/>
  <c r="AN2" i="12"/>
  <c r="AM2" i="12"/>
  <c r="AL2" i="12"/>
  <c r="AK2" i="12"/>
  <c r="AJ2" i="12"/>
  <c r="AI2" i="12"/>
  <c r="AH2" i="12"/>
  <c r="AG2" i="12"/>
  <c r="AF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AE2" i="12"/>
  <c r="AI166" i="1" l="1"/>
  <c r="AM166" i="1" s="1"/>
  <c r="AM269" i="1"/>
  <c r="AM261" i="1"/>
  <c r="AM253" i="1"/>
  <c r="AM245" i="1"/>
  <c r="AM237" i="1"/>
  <c r="AM229" i="1"/>
  <c r="AM221" i="1"/>
  <c r="AM213" i="1"/>
  <c r="AM205" i="1"/>
  <c r="AM197" i="1"/>
  <c r="AM189" i="1"/>
  <c r="AM181" i="1"/>
  <c r="AM173" i="1"/>
  <c r="AM164" i="1"/>
  <c r="AM156" i="1"/>
  <c r="AM152" i="1"/>
  <c r="AM148" i="1"/>
  <c r="AM144" i="1"/>
  <c r="AM140" i="1"/>
  <c r="AM136" i="1"/>
  <c r="AM132" i="1"/>
  <c r="AM131" i="1"/>
  <c r="AM128" i="1"/>
  <c r="AM124" i="1"/>
  <c r="AM123" i="1"/>
  <c r="AM120" i="1"/>
  <c r="AM116" i="1"/>
  <c r="AM115" i="1"/>
  <c r="AM112" i="1"/>
  <c r="AM108" i="1"/>
  <c r="AM107" i="1"/>
  <c r="AM104" i="1"/>
  <c r="AM100" i="1"/>
  <c r="AM99" i="1"/>
  <c r="AM96" i="1"/>
  <c r="AM92" i="1"/>
  <c r="AM91" i="1"/>
  <c r="AM88" i="1"/>
  <c r="AM84" i="1"/>
  <c r="AM83" i="1"/>
  <c r="AM80" i="1"/>
  <c r="AM76" i="1"/>
  <c r="AM75" i="1"/>
  <c r="AM72" i="1"/>
  <c r="AM68" i="1"/>
  <c r="AM67" i="1"/>
  <c r="AM64" i="1"/>
  <c r="AM60" i="1"/>
  <c r="AM59" i="1"/>
  <c r="AM56" i="1"/>
  <c r="AM52" i="1"/>
  <c r="AM51" i="1"/>
  <c r="AM48" i="1"/>
  <c r="AM44" i="1"/>
  <c r="AM43" i="1"/>
  <c r="AM40" i="1"/>
  <c r="AM36" i="1"/>
  <c r="AM35" i="1"/>
  <c r="AM32" i="1"/>
  <c r="AM28" i="1"/>
  <c r="AM27" i="1"/>
  <c r="AM24" i="1"/>
  <c r="AM20" i="1"/>
  <c r="AM19" i="1"/>
  <c r="AM16" i="1"/>
  <c r="AM12" i="1"/>
  <c r="AM11" i="1"/>
  <c r="AM8" i="1"/>
  <c r="AI6" i="1"/>
  <c r="AM6" i="1" s="1"/>
  <c r="AI7" i="1"/>
  <c r="AM7" i="1" s="1"/>
  <c r="AI8" i="1"/>
  <c r="AI9" i="1"/>
  <c r="AM9" i="1" s="1"/>
  <c r="AI10" i="1"/>
  <c r="AM10" i="1" s="1"/>
  <c r="AI11" i="1"/>
  <c r="AI12" i="1"/>
  <c r="AI13" i="1"/>
  <c r="AM13" i="1" s="1"/>
  <c r="AI14" i="1"/>
  <c r="AM14" i="1" s="1"/>
  <c r="AI15" i="1"/>
  <c r="AM15" i="1" s="1"/>
  <c r="AI16" i="1"/>
  <c r="AI17" i="1"/>
  <c r="AM17" i="1" s="1"/>
  <c r="AI18" i="1"/>
  <c r="AM18" i="1" s="1"/>
  <c r="AI19" i="1"/>
  <c r="AI20" i="1"/>
  <c r="AI21" i="1"/>
  <c r="AM21" i="1" s="1"/>
  <c r="AI22" i="1"/>
  <c r="AM22" i="1" s="1"/>
  <c r="AI23" i="1"/>
  <c r="AM23" i="1" s="1"/>
  <c r="AI24" i="1"/>
  <c r="AI25" i="1"/>
  <c r="AM25" i="1" s="1"/>
  <c r="AI26" i="1"/>
  <c r="AM26" i="1" s="1"/>
  <c r="AI27" i="1"/>
  <c r="AI28" i="1"/>
  <c r="AI29" i="1"/>
  <c r="AM29" i="1" s="1"/>
  <c r="AI30" i="1"/>
  <c r="AM30" i="1" s="1"/>
  <c r="AI31" i="1"/>
  <c r="AM31" i="1" s="1"/>
  <c r="AI32" i="1"/>
  <c r="AI33" i="1"/>
  <c r="AM33" i="1" s="1"/>
  <c r="AI34" i="1"/>
  <c r="AM34" i="1" s="1"/>
  <c r="AI35" i="1"/>
  <c r="AI36" i="1"/>
  <c r="AI37" i="1"/>
  <c r="AM37" i="1" s="1"/>
  <c r="AI38" i="1"/>
  <c r="AM38" i="1" s="1"/>
  <c r="AI39" i="1"/>
  <c r="AM39" i="1" s="1"/>
  <c r="AI40" i="1"/>
  <c r="AI41" i="1"/>
  <c r="AM41" i="1" s="1"/>
  <c r="AI42" i="1"/>
  <c r="AM42" i="1" s="1"/>
  <c r="AI43" i="1"/>
  <c r="AI44" i="1"/>
  <c r="AI45" i="1"/>
  <c r="AM45" i="1" s="1"/>
  <c r="AI46" i="1"/>
  <c r="AM46" i="1" s="1"/>
  <c r="AI47" i="1"/>
  <c r="AM47" i="1" s="1"/>
  <c r="AI48" i="1"/>
  <c r="AI49" i="1"/>
  <c r="AM49" i="1" s="1"/>
  <c r="AI50" i="1"/>
  <c r="AM50" i="1" s="1"/>
  <c r="AI51" i="1"/>
  <c r="AI52" i="1"/>
  <c r="AI53" i="1"/>
  <c r="AM53" i="1" s="1"/>
  <c r="AI54" i="1"/>
  <c r="AM54" i="1" s="1"/>
  <c r="AI55" i="1"/>
  <c r="AM55" i="1" s="1"/>
  <c r="AI56" i="1"/>
  <c r="AI57" i="1"/>
  <c r="AM57" i="1" s="1"/>
  <c r="AI58" i="1"/>
  <c r="AM58" i="1" s="1"/>
  <c r="AI59" i="1"/>
  <c r="AI60" i="1"/>
  <c r="AI61" i="1"/>
  <c r="AM61" i="1" s="1"/>
  <c r="AI62" i="1"/>
  <c r="AM62" i="1" s="1"/>
  <c r="AI63" i="1"/>
  <c r="AM63" i="1" s="1"/>
  <c r="AI64" i="1"/>
  <c r="AI65" i="1"/>
  <c r="AM65" i="1" s="1"/>
  <c r="AI66" i="1"/>
  <c r="AM66" i="1" s="1"/>
  <c r="AI67" i="1"/>
  <c r="AI68" i="1"/>
  <c r="AI69" i="1"/>
  <c r="AM69" i="1" s="1"/>
  <c r="AI70" i="1"/>
  <c r="AM70" i="1" s="1"/>
  <c r="AI71" i="1"/>
  <c r="AM71" i="1" s="1"/>
  <c r="AI72" i="1"/>
  <c r="AI73" i="1"/>
  <c r="AM73" i="1" s="1"/>
  <c r="AI74" i="1"/>
  <c r="AM74" i="1" s="1"/>
  <c r="AI75" i="1"/>
  <c r="AI76" i="1"/>
  <c r="AI77" i="1"/>
  <c r="AM77" i="1" s="1"/>
  <c r="AI78" i="1"/>
  <c r="AM78" i="1" s="1"/>
  <c r="AI79" i="1"/>
  <c r="AM79" i="1" s="1"/>
  <c r="AI80" i="1"/>
  <c r="AI81" i="1"/>
  <c r="AM81" i="1" s="1"/>
  <c r="AI82" i="1"/>
  <c r="AM82" i="1" s="1"/>
  <c r="AI83" i="1"/>
  <c r="AI84" i="1"/>
  <c r="AI85" i="1"/>
  <c r="AM85" i="1" s="1"/>
  <c r="AI86" i="1"/>
  <c r="AM86" i="1" s="1"/>
  <c r="AI87" i="1"/>
  <c r="AM87" i="1" s="1"/>
  <c r="AI88" i="1"/>
  <c r="AI89" i="1"/>
  <c r="AM89" i="1" s="1"/>
  <c r="AI90" i="1"/>
  <c r="AM90" i="1" s="1"/>
  <c r="AI91" i="1"/>
  <c r="AI92" i="1"/>
  <c r="AI93" i="1"/>
  <c r="AM93" i="1" s="1"/>
  <c r="AI94" i="1"/>
  <c r="AM94" i="1" s="1"/>
  <c r="AI95" i="1"/>
  <c r="AM95" i="1" s="1"/>
  <c r="AI96" i="1"/>
  <c r="AI97" i="1"/>
  <c r="AM97" i="1" s="1"/>
  <c r="AI98" i="1"/>
  <c r="AM98" i="1" s="1"/>
  <c r="AI99" i="1"/>
  <c r="AI100" i="1"/>
  <c r="AI101" i="1"/>
  <c r="AM101" i="1" s="1"/>
  <c r="AI102" i="1"/>
  <c r="AM102" i="1" s="1"/>
  <c r="AI103" i="1"/>
  <c r="AM103" i="1" s="1"/>
  <c r="AI104" i="1"/>
  <c r="AI105" i="1"/>
  <c r="AM105" i="1" s="1"/>
  <c r="AI106" i="1"/>
  <c r="AM106" i="1" s="1"/>
  <c r="AI107" i="1"/>
  <c r="AI108" i="1"/>
  <c r="AI109" i="1"/>
  <c r="AM109" i="1" s="1"/>
  <c r="AI110" i="1"/>
  <c r="AM110" i="1" s="1"/>
  <c r="AI111" i="1"/>
  <c r="AM111" i="1" s="1"/>
  <c r="AI112" i="1"/>
  <c r="AI113" i="1"/>
  <c r="AM113" i="1" s="1"/>
  <c r="AI114" i="1"/>
  <c r="AM114" i="1" s="1"/>
  <c r="AI115" i="1"/>
  <c r="AI116" i="1"/>
  <c r="AI117" i="1"/>
  <c r="AM117" i="1" s="1"/>
  <c r="AI118" i="1"/>
  <c r="AM118" i="1" s="1"/>
  <c r="AI119" i="1"/>
  <c r="AM119" i="1" s="1"/>
  <c r="AI120" i="1"/>
  <c r="AI121" i="1"/>
  <c r="AM121" i="1" s="1"/>
  <c r="AI122" i="1"/>
  <c r="AM122" i="1" s="1"/>
  <c r="AI123" i="1"/>
  <c r="AI124" i="1"/>
  <c r="AI125" i="1"/>
  <c r="AM125" i="1" s="1"/>
  <c r="AI126" i="1"/>
  <c r="AM126" i="1" s="1"/>
  <c r="AI127" i="1"/>
  <c r="AM127" i="1" s="1"/>
  <c r="AI128" i="1"/>
  <c r="AI129" i="1"/>
  <c r="AM129" i="1" s="1"/>
  <c r="AI130" i="1"/>
  <c r="AM130" i="1" s="1"/>
  <c r="AI131" i="1"/>
  <c r="AI132" i="1"/>
  <c r="AI133" i="1"/>
  <c r="AM133" i="1" s="1"/>
  <c r="AI134" i="1"/>
  <c r="AM134" i="1" s="1"/>
  <c r="AI135" i="1"/>
  <c r="AM135" i="1" s="1"/>
  <c r="AI136" i="1"/>
  <c r="AI137" i="1"/>
  <c r="AM137" i="1" s="1"/>
  <c r="AI138" i="1"/>
  <c r="AM138" i="1" s="1"/>
  <c r="AI139" i="1"/>
  <c r="AM139" i="1" s="1"/>
  <c r="AI140" i="1"/>
  <c r="AI141" i="1"/>
  <c r="AM141" i="1" s="1"/>
  <c r="AI142" i="1"/>
  <c r="AM142" i="1" s="1"/>
  <c r="AI143" i="1"/>
  <c r="AM143" i="1" s="1"/>
  <c r="AI144" i="1"/>
  <c r="AI145" i="1"/>
  <c r="AM145" i="1" s="1"/>
  <c r="AI146" i="1"/>
  <c r="AM146" i="1" s="1"/>
  <c r="AI147" i="1"/>
  <c r="AM147" i="1" s="1"/>
  <c r="AI148" i="1"/>
  <c r="AI149" i="1"/>
  <c r="AM149" i="1" s="1"/>
  <c r="AI150" i="1"/>
  <c r="AM150" i="1" s="1"/>
  <c r="AI151" i="1"/>
  <c r="AM151" i="1" s="1"/>
  <c r="AI152" i="1"/>
  <c r="AI153" i="1"/>
  <c r="AM153" i="1" s="1"/>
  <c r="AI154" i="1"/>
  <c r="AM154" i="1" s="1"/>
  <c r="AI155" i="1"/>
  <c r="AM155" i="1" s="1"/>
  <c r="AI156" i="1"/>
  <c r="AI157" i="1"/>
  <c r="AM157" i="1" s="1"/>
  <c r="AI158" i="1"/>
  <c r="AM158" i="1" s="1"/>
  <c r="AI159" i="1"/>
  <c r="AM159" i="1" s="1"/>
  <c r="AI160" i="1"/>
  <c r="AM160" i="1" s="1"/>
  <c r="AI161" i="1"/>
  <c r="AM161" i="1" s="1"/>
  <c r="AI162" i="1"/>
  <c r="AM162" i="1" s="1"/>
  <c r="AI163" i="1"/>
  <c r="AM163" i="1" s="1"/>
  <c r="AI164" i="1"/>
  <c r="AI165" i="1"/>
  <c r="AM165" i="1" s="1"/>
  <c r="AI167" i="1"/>
  <c r="AM167" i="1" s="1"/>
  <c r="AI168" i="1"/>
  <c r="AM168" i="1" s="1"/>
  <c r="AI169" i="1"/>
  <c r="AM169" i="1" s="1"/>
  <c r="AI170" i="1"/>
  <c r="AM170" i="1" s="1"/>
  <c r="AI171" i="1"/>
  <c r="AM171" i="1" s="1"/>
  <c r="AI172" i="1"/>
  <c r="AM172" i="1" s="1"/>
  <c r="AI173" i="1"/>
  <c r="AI174" i="1"/>
  <c r="AM174" i="1" s="1"/>
  <c r="AI175" i="1"/>
  <c r="AM175" i="1" s="1"/>
  <c r="AI176" i="1"/>
  <c r="AM176" i="1" s="1"/>
  <c r="AI177" i="1"/>
  <c r="AM177" i="1" s="1"/>
  <c r="AI178" i="1"/>
  <c r="AM178" i="1" s="1"/>
  <c r="AI179" i="1"/>
  <c r="AM179" i="1" s="1"/>
  <c r="AI180" i="1"/>
  <c r="AM180" i="1" s="1"/>
  <c r="AI181" i="1"/>
  <c r="AI182" i="1"/>
  <c r="AM182" i="1" s="1"/>
  <c r="AI183" i="1"/>
  <c r="AM183" i="1" s="1"/>
  <c r="AI184" i="1"/>
  <c r="AM184" i="1" s="1"/>
  <c r="AI185" i="1"/>
  <c r="AM185" i="1" s="1"/>
  <c r="AI186" i="1"/>
  <c r="AM186" i="1" s="1"/>
  <c r="AI187" i="1"/>
  <c r="AM187" i="1" s="1"/>
  <c r="AI188" i="1"/>
  <c r="AM188" i="1" s="1"/>
  <c r="AI189" i="1"/>
  <c r="AI190" i="1"/>
  <c r="AM190" i="1" s="1"/>
  <c r="AI191" i="1"/>
  <c r="AM191" i="1" s="1"/>
  <c r="AI192" i="1"/>
  <c r="AM192" i="1" s="1"/>
  <c r="AI193" i="1"/>
  <c r="AM193" i="1" s="1"/>
  <c r="AI194" i="1"/>
  <c r="AM194" i="1" s="1"/>
  <c r="AI195" i="1"/>
  <c r="AM195" i="1" s="1"/>
  <c r="AI196" i="1"/>
  <c r="AM196" i="1" s="1"/>
  <c r="AI197" i="1"/>
  <c r="AI198" i="1"/>
  <c r="AM198" i="1" s="1"/>
  <c r="AI199" i="1"/>
  <c r="AM199" i="1" s="1"/>
  <c r="AI200" i="1"/>
  <c r="AM200" i="1" s="1"/>
  <c r="AI201" i="1"/>
  <c r="AM201" i="1" s="1"/>
  <c r="AI202" i="1"/>
  <c r="AM202" i="1" s="1"/>
  <c r="AI203" i="1"/>
  <c r="AM203" i="1" s="1"/>
  <c r="AI204" i="1"/>
  <c r="AM204" i="1" s="1"/>
  <c r="AI205" i="1"/>
  <c r="AI206" i="1"/>
  <c r="AM206" i="1" s="1"/>
  <c r="AI207" i="1"/>
  <c r="AM207" i="1" s="1"/>
  <c r="AI208" i="1"/>
  <c r="AM208" i="1" s="1"/>
  <c r="AI209" i="1"/>
  <c r="AM209" i="1" s="1"/>
  <c r="AI210" i="1"/>
  <c r="AM210" i="1" s="1"/>
  <c r="AI211" i="1"/>
  <c r="AM211" i="1" s="1"/>
  <c r="AI212" i="1"/>
  <c r="AM212" i="1" s="1"/>
  <c r="AI213" i="1"/>
  <c r="AI214" i="1"/>
  <c r="AM214" i="1" s="1"/>
  <c r="AI215" i="1"/>
  <c r="AM215" i="1" s="1"/>
  <c r="AI216" i="1"/>
  <c r="AM216" i="1" s="1"/>
  <c r="AI217" i="1"/>
  <c r="AM217" i="1" s="1"/>
  <c r="AI218" i="1"/>
  <c r="AM218" i="1" s="1"/>
  <c r="AI219" i="1"/>
  <c r="AM219" i="1" s="1"/>
  <c r="AI220" i="1"/>
  <c r="AM220" i="1" s="1"/>
  <c r="AI221" i="1"/>
  <c r="AI222" i="1"/>
  <c r="AM222" i="1" s="1"/>
  <c r="AI223" i="1"/>
  <c r="AM223" i="1" s="1"/>
  <c r="AI224" i="1"/>
  <c r="AM224" i="1" s="1"/>
  <c r="AI225" i="1"/>
  <c r="AM225" i="1" s="1"/>
  <c r="AI226" i="1"/>
  <c r="AM226" i="1" s="1"/>
  <c r="AI227" i="1"/>
  <c r="AM227" i="1" s="1"/>
  <c r="AI228" i="1"/>
  <c r="AM228" i="1" s="1"/>
  <c r="AI229" i="1"/>
  <c r="AI230" i="1"/>
  <c r="AM230" i="1" s="1"/>
  <c r="AI231" i="1"/>
  <c r="AM231" i="1" s="1"/>
  <c r="AI232" i="1"/>
  <c r="AM232" i="1" s="1"/>
  <c r="AI233" i="1"/>
  <c r="AM233" i="1" s="1"/>
  <c r="AI234" i="1"/>
  <c r="AM234" i="1" s="1"/>
  <c r="AI235" i="1"/>
  <c r="AM235" i="1" s="1"/>
  <c r="AI236" i="1"/>
  <c r="AM236" i="1" s="1"/>
  <c r="AI237" i="1"/>
  <c r="AI238" i="1"/>
  <c r="AM238" i="1" s="1"/>
  <c r="AI239" i="1"/>
  <c r="AM239" i="1" s="1"/>
  <c r="AI240" i="1"/>
  <c r="AM240" i="1" s="1"/>
  <c r="AI241" i="1"/>
  <c r="AM241" i="1" s="1"/>
  <c r="AI242" i="1"/>
  <c r="AM242" i="1" s="1"/>
  <c r="AI243" i="1"/>
  <c r="AM243" i="1" s="1"/>
  <c r="AI244" i="1"/>
  <c r="AM244" i="1" s="1"/>
  <c r="AI245" i="1"/>
  <c r="AI246" i="1"/>
  <c r="AM246" i="1" s="1"/>
  <c r="AI247" i="1"/>
  <c r="AM247" i="1" s="1"/>
  <c r="AI248" i="1"/>
  <c r="AM248" i="1" s="1"/>
  <c r="AI249" i="1"/>
  <c r="AM249" i="1" s="1"/>
  <c r="AI250" i="1"/>
  <c r="AM250" i="1" s="1"/>
  <c r="AI251" i="1"/>
  <c r="AM251" i="1" s="1"/>
  <c r="AI252" i="1"/>
  <c r="AM252" i="1" s="1"/>
  <c r="AI253" i="1"/>
  <c r="AI254" i="1"/>
  <c r="AM254" i="1" s="1"/>
  <c r="AI255" i="1"/>
  <c r="AM255" i="1" s="1"/>
  <c r="AI256" i="1"/>
  <c r="AM256" i="1" s="1"/>
  <c r="AI257" i="1"/>
  <c r="AM257" i="1" s="1"/>
  <c r="AI258" i="1"/>
  <c r="AM258" i="1" s="1"/>
  <c r="AI259" i="1"/>
  <c r="AM259" i="1" s="1"/>
  <c r="AI260" i="1"/>
  <c r="AM260" i="1" s="1"/>
  <c r="AI261" i="1"/>
  <c r="AI262" i="1"/>
  <c r="AM262" i="1" s="1"/>
  <c r="AI263" i="1"/>
  <c r="AM263" i="1" s="1"/>
  <c r="AI264" i="1"/>
  <c r="AM264" i="1" s="1"/>
  <c r="AI265" i="1"/>
  <c r="AM265" i="1" s="1"/>
  <c r="AI266" i="1"/>
  <c r="AM266" i="1" s="1"/>
  <c r="AI267" i="1"/>
  <c r="AM267" i="1" s="1"/>
  <c r="AI268" i="1"/>
  <c r="AM268" i="1" s="1"/>
  <c r="AI269" i="1"/>
  <c r="AI270" i="1"/>
  <c r="AM270" i="1" s="1"/>
  <c r="AI271" i="1"/>
  <c r="AM271" i="1" s="1"/>
  <c r="AI272" i="1"/>
  <c r="AM272" i="1" s="1"/>
  <c r="AI273" i="1"/>
  <c r="AM273" i="1" s="1"/>
  <c r="AI274" i="1"/>
  <c r="AM274" i="1" s="1"/>
  <c r="AI275" i="1"/>
  <c r="AM275" i="1" s="1"/>
  <c r="AI5" i="1"/>
  <c r="AM5" i="1" s="1"/>
  <c r="AM270" i="12"/>
  <c r="AM262" i="12"/>
  <c r="AM254" i="12"/>
  <c r="AM246" i="12"/>
  <c r="AM238" i="12"/>
  <c r="AM230" i="12"/>
  <c r="AM222" i="12"/>
  <c r="AM214" i="12"/>
  <c r="AM206" i="12"/>
  <c r="AM198" i="12"/>
  <c r="AM190" i="12"/>
  <c r="AM182" i="12"/>
  <c r="AM174" i="12"/>
  <c r="AM166" i="12"/>
  <c r="AM158" i="12"/>
  <c r="AM150" i="12"/>
  <c r="AM142" i="12"/>
  <c r="AM134" i="12"/>
  <c r="AM126" i="12"/>
  <c r="AM118" i="12"/>
  <c r="AM110" i="12"/>
  <c r="AM102" i="12"/>
  <c r="AM94" i="12"/>
  <c r="AM86" i="12"/>
  <c r="AM78" i="12"/>
  <c r="AM70" i="12"/>
  <c r="AM62" i="12"/>
  <c r="AM54" i="12"/>
  <c r="AM46" i="12"/>
  <c r="AM38" i="12"/>
  <c r="AM30" i="12"/>
  <c r="AM22" i="12"/>
  <c r="AM14" i="12"/>
  <c r="AM6" i="12"/>
  <c r="AI6" i="12"/>
  <c r="AI7" i="12"/>
  <c r="AM7" i="12" s="1"/>
  <c r="AI8" i="12"/>
  <c r="AM8" i="12" s="1"/>
  <c r="AI9" i="12"/>
  <c r="AM9" i="12" s="1"/>
  <c r="AI10" i="12"/>
  <c r="AM10" i="12" s="1"/>
  <c r="AI11" i="12"/>
  <c r="AM11" i="12" s="1"/>
  <c r="AI12" i="12"/>
  <c r="AM12" i="12" s="1"/>
  <c r="AI13" i="12"/>
  <c r="AM13" i="12" s="1"/>
  <c r="AI14" i="12"/>
  <c r="AI15" i="12"/>
  <c r="AM15" i="12" s="1"/>
  <c r="AI16" i="12"/>
  <c r="AM16" i="12" s="1"/>
  <c r="AI17" i="12"/>
  <c r="AM17" i="12" s="1"/>
  <c r="AI18" i="12"/>
  <c r="AM18" i="12" s="1"/>
  <c r="AI19" i="12"/>
  <c r="AM19" i="12" s="1"/>
  <c r="AI20" i="12"/>
  <c r="AM20" i="12" s="1"/>
  <c r="AI21" i="12"/>
  <c r="AM21" i="12" s="1"/>
  <c r="AI22" i="12"/>
  <c r="AI23" i="12"/>
  <c r="AM23" i="12" s="1"/>
  <c r="AI24" i="12"/>
  <c r="AM24" i="12" s="1"/>
  <c r="AI25" i="12"/>
  <c r="AM25" i="12" s="1"/>
  <c r="AI26" i="12"/>
  <c r="AM26" i="12" s="1"/>
  <c r="AI27" i="12"/>
  <c r="AM27" i="12" s="1"/>
  <c r="AI28" i="12"/>
  <c r="AM28" i="12" s="1"/>
  <c r="AI29" i="12"/>
  <c r="AM29" i="12" s="1"/>
  <c r="AI30" i="12"/>
  <c r="AI31" i="12"/>
  <c r="AM31" i="12" s="1"/>
  <c r="AI32" i="12"/>
  <c r="AM32" i="12" s="1"/>
  <c r="AI33" i="12"/>
  <c r="AM33" i="12" s="1"/>
  <c r="AI34" i="12"/>
  <c r="AM34" i="12" s="1"/>
  <c r="AI35" i="12"/>
  <c r="AM35" i="12" s="1"/>
  <c r="AI36" i="12"/>
  <c r="AM36" i="12" s="1"/>
  <c r="AI37" i="12"/>
  <c r="AM37" i="12" s="1"/>
  <c r="AI38" i="12"/>
  <c r="AI39" i="12"/>
  <c r="AM39" i="12" s="1"/>
  <c r="AI40" i="12"/>
  <c r="AM40" i="12" s="1"/>
  <c r="AI41" i="12"/>
  <c r="AM41" i="12" s="1"/>
  <c r="AI42" i="12"/>
  <c r="AM42" i="12" s="1"/>
  <c r="AI43" i="12"/>
  <c r="AM43" i="12" s="1"/>
  <c r="AI44" i="12"/>
  <c r="AM44" i="12" s="1"/>
  <c r="AI45" i="12"/>
  <c r="AM45" i="12" s="1"/>
  <c r="AI46" i="12"/>
  <c r="AI47" i="12"/>
  <c r="AM47" i="12" s="1"/>
  <c r="AI48" i="12"/>
  <c r="AM48" i="12" s="1"/>
  <c r="AI49" i="12"/>
  <c r="AM49" i="12" s="1"/>
  <c r="AI50" i="12"/>
  <c r="AM50" i="12" s="1"/>
  <c r="AI51" i="12"/>
  <c r="AM51" i="12" s="1"/>
  <c r="AI52" i="12"/>
  <c r="AM52" i="12" s="1"/>
  <c r="AI53" i="12"/>
  <c r="AM53" i="12" s="1"/>
  <c r="AI54" i="12"/>
  <c r="AI55" i="12"/>
  <c r="AM55" i="12" s="1"/>
  <c r="AI56" i="12"/>
  <c r="AM56" i="12" s="1"/>
  <c r="AI57" i="12"/>
  <c r="AM57" i="12" s="1"/>
  <c r="AI58" i="12"/>
  <c r="AM58" i="12" s="1"/>
  <c r="AI59" i="12"/>
  <c r="AM59" i="12" s="1"/>
  <c r="AI60" i="12"/>
  <c r="AM60" i="12" s="1"/>
  <c r="AI61" i="12"/>
  <c r="AM61" i="12" s="1"/>
  <c r="AI62" i="12"/>
  <c r="AI63" i="12"/>
  <c r="AM63" i="12" s="1"/>
  <c r="AI64" i="12"/>
  <c r="AM64" i="12" s="1"/>
  <c r="AI65" i="12"/>
  <c r="AM65" i="12" s="1"/>
  <c r="AI66" i="12"/>
  <c r="AM66" i="12" s="1"/>
  <c r="AI67" i="12"/>
  <c r="AM67" i="12" s="1"/>
  <c r="AI68" i="12"/>
  <c r="AM68" i="12" s="1"/>
  <c r="AI69" i="12"/>
  <c r="AM69" i="12" s="1"/>
  <c r="AI70" i="12"/>
  <c r="AI71" i="12"/>
  <c r="AM71" i="12" s="1"/>
  <c r="AI72" i="12"/>
  <c r="AM72" i="12" s="1"/>
  <c r="AI73" i="12"/>
  <c r="AM73" i="12" s="1"/>
  <c r="AI74" i="12"/>
  <c r="AM74" i="12" s="1"/>
  <c r="AI75" i="12"/>
  <c r="AM75" i="12" s="1"/>
  <c r="AI76" i="12"/>
  <c r="AM76" i="12" s="1"/>
  <c r="AI77" i="12"/>
  <c r="AM77" i="12" s="1"/>
  <c r="AI78" i="12"/>
  <c r="AI79" i="12"/>
  <c r="AM79" i="12" s="1"/>
  <c r="AI80" i="12"/>
  <c r="AM80" i="12" s="1"/>
  <c r="AI81" i="12"/>
  <c r="AM81" i="12" s="1"/>
  <c r="AI82" i="12"/>
  <c r="AM82" i="12" s="1"/>
  <c r="AI83" i="12"/>
  <c r="AM83" i="12" s="1"/>
  <c r="AI84" i="12"/>
  <c r="AM84" i="12" s="1"/>
  <c r="AI85" i="12"/>
  <c r="AM85" i="12" s="1"/>
  <c r="AI86" i="12"/>
  <c r="AI87" i="12"/>
  <c r="AM87" i="12" s="1"/>
  <c r="AI88" i="12"/>
  <c r="AM88" i="12" s="1"/>
  <c r="AI89" i="12"/>
  <c r="AM89" i="12" s="1"/>
  <c r="AI90" i="12"/>
  <c r="AM90" i="12" s="1"/>
  <c r="AI91" i="12"/>
  <c r="AM91" i="12" s="1"/>
  <c r="AI92" i="12"/>
  <c r="AM92" i="12" s="1"/>
  <c r="AI93" i="12"/>
  <c r="AM93" i="12" s="1"/>
  <c r="AI94" i="12"/>
  <c r="AI95" i="12"/>
  <c r="AM95" i="12" s="1"/>
  <c r="AI96" i="12"/>
  <c r="AM96" i="12" s="1"/>
  <c r="AI97" i="12"/>
  <c r="AM97" i="12" s="1"/>
  <c r="AI98" i="12"/>
  <c r="AM98" i="12" s="1"/>
  <c r="AI99" i="12"/>
  <c r="AM99" i="12" s="1"/>
  <c r="AI100" i="12"/>
  <c r="AM100" i="12" s="1"/>
  <c r="AI101" i="12"/>
  <c r="AM101" i="12" s="1"/>
  <c r="AI102" i="12"/>
  <c r="AI103" i="12"/>
  <c r="AM103" i="12" s="1"/>
  <c r="AI104" i="12"/>
  <c r="AM104" i="12" s="1"/>
  <c r="AI105" i="12"/>
  <c r="AM105" i="12" s="1"/>
  <c r="AI106" i="12"/>
  <c r="AM106" i="12" s="1"/>
  <c r="AI107" i="12"/>
  <c r="AM107" i="12" s="1"/>
  <c r="AI108" i="12"/>
  <c r="AM108" i="12" s="1"/>
  <c r="AI109" i="12"/>
  <c r="AM109" i="12" s="1"/>
  <c r="AI110" i="12"/>
  <c r="AI111" i="12"/>
  <c r="AM111" i="12" s="1"/>
  <c r="AI112" i="12"/>
  <c r="AM112" i="12" s="1"/>
  <c r="AI113" i="12"/>
  <c r="AM113" i="12" s="1"/>
  <c r="AI114" i="12"/>
  <c r="AM114" i="12" s="1"/>
  <c r="AI115" i="12"/>
  <c r="AM115" i="12" s="1"/>
  <c r="AI116" i="12"/>
  <c r="AM116" i="12" s="1"/>
  <c r="AI117" i="12"/>
  <c r="AM117" i="12" s="1"/>
  <c r="AI118" i="12"/>
  <c r="AI119" i="12"/>
  <c r="AM119" i="12" s="1"/>
  <c r="AI120" i="12"/>
  <c r="AM120" i="12" s="1"/>
  <c r="AI121" i="12"/>
  <c r="AM121" i="12" s="1"/>
  <c r="AI122" i="12"/>
  <c r="AM122" i="12" s="1"/>
  <c r="AI123" i="12"/>
  <c r="AM123" i="12" s="1"/>
  <c r="AI124" i="12"/>
  <c r="AM124" i="12" s="1"/>
  <c r="AI125" i="12"/>
  <c r="AM125" i="12" s="1"/>
  <c r="AI126" i="12"/>
  <c r="AI127" i="12"/>
  <c r="AM127" i="12" s="1"/>
  <c r="AI128" i="12"/>
  <c r="AM128" i="12" s="1"/>
  <c r="AI129" i="12"/>
  <c r="AM129" i="12" s="1"/>
  <c r="AI130" i="12"/>
  <c r="AM130" i="12" s="1"/>
  <c r="AI131" i="12"/>
  <c r="AM131" i="12" s="1"/>
  <c r="AI132" i="12"/>
  <c r="AM132" i="12" s="1"/>
  <c r="AI133" i="12"/>
  <c r="AM133" i="12" s="1"/>
  <c r="AI134" i="12"/>
  <c r="AI135" i="12"/>
  <c r="AM135" i="12" s="1"/>
  <c r="AI136" i="12"/>
  <c r="AM136" i="12" s="1"/>
  <c r="AI137" i="12"/>
  <c r="AM137" i="12" s="1"/>
  <c r="AI138" i="12"/>
  <c r="AM138" i="12" s="1"/>
  <c r="AI139" i="12"/>
  <c r="AM139" i="12" s="1"/>
  <c r="AI140" i="12"/>
  <c r="AM140" i="12" s="1"/>
  <c r="AI141" i="12"/>
  <c r="AM141" i="12" s="1"/>
  <c r="AI142" i="12"/>
  <c r="AI143" i="12"/>
  <c r="AM143" i="12" s="1"/>
  <c r="AI144" i="12"/>
  <c r="AM144" i="12" s="1"/>
  <c r="AI145" i="12"/>
  <c r="AM145" i="12" s="1"/>
  <c r="AI146" i="12"/>
  <c r="AM146" i="12" s="1"/>
  <c r="AI147" i="12"/>
  <c r="AM147" i="12" s="1"/>
  <c r="AI148" i="12"/>
  <c r="AM148" i="12" s="1"/>
  <c r="AI149" i="12"/>
  <c r="AM149" i="12" s="1"/>
  <c r="AI150" i="12"/>
  <c r="AI151" i="12"/>
  <c r="AM151" i="12" s="1"/>
  <c r="AI152" i="12"/>
  <c r="AM152" i="12" s="1"/>
  <c r="AI153" i="12"/>
  <c r="AM153" i="12" s="1"/>
  <c r="AI154" i="12"/>
  <c r="AM154" i="12" s="1"/>
  <c r="AI155" i="12"/>
  <c r="AM155" i="12" s="1"/>
  <c r="AI156" i="12"/>
  <c r="AM156" i="12" s="1"/>
  <c r="AI157" i="12"/>
  <c r="AM157" i="12" s="1"/>
  <c r="AI158" i="12"/>
  <c r="AI159" i="12"/>
  <c r="AM159" i="12" s="1"/>
  <c r="AI160" i="12"/>
  <c r="AM160" i="12" s="1"/>
  <c r="AI161" i="12"/>
  <c r="AM161" i="12" s="1"/>
  <c r="AI162" i="12"/>
  <c r="AM162" i="12" s="1"/>
  <c r="AI163" i="12"/>
  <c r="AM163" i="12" s="1"/>
  <c r="AI164" i="12"/>
  <c r="AM164" i="12" s="1"/>
  <c r="AI165" i="12"/>
  <c r="AM165" i="12" s="1"/>
  <c r="AI166" i="12"/>
  <c r="AI167" i="12"/>
  <c r="AM167" i="12" s="1"/>
  <c r="AI168" i="12"/>
  <c r="AM168" i="12" s="1"/>
  <c r="AI169" i="12"/>
  <c r="AM169" i="12" s="1"/>
  <c r="AI170" i="12"/>
  <c r="AM170" i="12" s="1"/>
  <c r="AI171" i="12"/>
  <c r="AM171" i="12" s="1"/>
  <c r="AI172" i="12"/>
  <c r="AM172" i="12" s="1"/>
  <c r="AI173" i="12"/>
  <c r="AM173" i="12" s="1"/>
  <c r="AI174" i="12"/>
  <c r="AI175" i="12"/>
  <c r="AM175" i="12" s="1"/>
  <c r="AI176" i="12"/>
  <c r="AM176" i="12" s="1"/>
  <c r="AI177" i="12"/>
  <c r="AM177" i="12" s="1"/>
  <c r="AI178" i="12"/>
  <c r="AM178" i="12" s="1"/>
  <c r="AI179" i="12"/>
  <c r="AM179" i="12" s="1"/>
  <c r="AI180" i="12"/>
  <c r="AM180" i="12" s="1"/>
  <c r="AI181" i="12"/>
  <c r="AM181" i="12" s="1"/>
  <c r="AI182" i="12"/>
  <c r="AI183" i="12"/>
  <c r="AM183" i="12" s="1"/>
  <c r="AI184" i="12"/>
  <c r="AM184" i="12" s="1"/>
  <c r="AI185" i="12"/>
  <c r="AM185" i="12" s="1"/>
  <c r="AI186" i="12"/>
  <c r="AM186" i="12" s="1"/>
  <c r="AI187" i="12"/>
  <c r="AM187" i="12" s="1"/>
  <c r="AI188" i="12"/>
  <c r="AM188" i="12" s="1"/>
  <c r="AI189" i="12"/>
  <c r="AM189" i="12" s="1"/>
  <c r="AI190" i="12"/>
  <c r="AI191" i="12"/>
  <c r="AM191" i="12" s="1"/>
  <c r="AI192" i="12"/>
  <c r="AM192" i="12" s="1"/>
  <c r="AI193" i="12"/>
  <c r="AM193" i="12" s="1"/>
  <c r="AI194" i="12"/>
  <c r="AM194" i="12" s="1"/>
  <c r="AI195" i="12"/>
  <c r="AM195" i="12" s="1"/>
  <c r="AI196" i="12"/>
  <c r="AM196" i="12" s="1"/>
  <c r="AI197" i="12"/>
  <c r="AM197" i="12" s="1"/>
  <c r="AI198" i="12"/>
  <c r="AI199" i="12"/>
  <c r="AM199" i="12" s="1"/>
  <c r="AI200" i="12"/>
  <c r="AM200" i="12" s="1"/>
  <c r="AI201" i="12"/>
  <c r="AM201" i="12" s="1"/>
  <c r="AI202" i="12"/>
  <c r="AM202" i="12" s="1"/>
  <c r="AI203" i="12"/>
  <c r="AM203" i="12" s="1"/>
  <c r="AI204" i="12"/>
  <c r="AM204" i="12" s="1"/>
  <c r="AI205" i="12"/>
  <c r="AM205" i="12" s="1"/>
  <c r="AI206" i="12"/>
  <c r="AI207" i="12"/>
  <c r="AM207" i="12" s="1"/>
  <c r="AI208" i="12"/>
  <c r="AM208" i="12" s="1"/>
  <c r="AI209" i="12"/>
  <c r="AM209" i="12" s="1"/>
  <c r="AI210" i="12"/>
  <c r="AM210" i="12" s="1"/>
  <c r="AI211" i="12"/>
  <c r="AM211" i="12" s="1"/>
  <c r="AI212" i="12"/>
  <c r="AM212" i="12" s="1"/>
  <c r="AI213" i="12"/>
  <c r="AM213" i="12" s="1"/>
  <c r="AI214" i="12"/>
  <c r="AI215" i="12"/>
  <c r="AM215" i="12" s="1"/>
  <c r="AI216" i="12"/>
  <c r="AM216" i="12" s="1"/>
  <c r="AI217" i="12"/>
  <c r="AM217" i="12" s="1"/>
  <c r="AI218" i="12"/>
  <c r="AM218" i="12" s="1"/>
  <c r="AI219" i="12"/>
  <c r="AM219" i="12" s="1"/>
  <c r="AI220" i="12"/>
  <c r="AM220" i="12" s="1"/>
  <c r="AI221" i="12"/>
  <c r="AM221" i="12" s="1"/>
  <c r="AI222" i="12"/>
  <c r="AI223" i="12"/>
  <c r="AM223" i="12" s="1"/>
  <c r="AI224" i="12"/>
  <c r="AM224" i="12" s="1"/>
  <c r="AI225" i="12"/>
  <c r="AM225" i="12" s="1"/>
  <c r="AI226" i="12"/>
  <c r="AM226" i="12" s="1"/>
  <c r="AI227" i="12"/>
  <c r="AM227" i="12" s="1"/>
  <c r="AI228" i="12"/>
  <c r="AM228" i="12" s="1"/>
  <c r="AI229" i="12"/>
  <c r="AM229" i="12" s="1"/>
  <c r="AI230" i="12"/>
  <c r="AI231" i="12"/>
  <c r="AM231" i="12" s="1"/>
  <c r="AI232" i="12"/>
  <c r="AM232" i="12" s="1"/>
  <c r="AM278" i="12" s="1"/>
  <c r="AI233" i="12"/>
  <c r="AM233" i="12" s="1"/>
  <c r="AI234" i="12"/>
  <c r="AM234" i="12" s="1"/>
  <c r="AI235" i="12"/>
  <c r="AM235" i="12" s="1"/>
  <c r="AI236" i="12"/>
  <c r="AM236" i="12" s="1"/>
  <c r="AI237" i="12"/>
  <c r="AM237" i="12" s="1"/>
  <c r="AI238" i="12"/>
  <c r="AI239" i="12"/>
  <c r="AM239" i="12" s="1"/>
  <c r="AI240" i="12"/>
  <c r="AM240" i="12" s="1"/>
  <c r="AI241" i="12"/>
  <c r="AM241" i="12" s="1"/>
  <c r="AI242" i="12"/>
  <c r="AM242" i="12" s="1"/>
  <c r="AI243" i="12"/>
  <c r="AM243" i="12" s="1"/>
  <c r="AI244" i="12"/>
  <c r="AM244" i="12" s="1"/>
  <c r="AI245" i="12"/>
  <c r="AM245" i="12" s="1"/>
  <c r="AI246" i="12"/>
  <c r="AI247" i="12"/>
  <c r="AM247" i="12" s="1"/>
  <c r="AI248" i="12"/>
  <c r="AM248" i="12" s="1"/>
  <c r="AI249" i="12"/>
  <c r="AM249" i="12" s="1"/>
  <c r="AI250" i="12"/>
  <c r="AM250" i="12" s="1"/>
  <c r="AI251" i="12"/>
  <c r="AM251" i="12" s="1"/>
  <c r="AI252" i="12"/>
  <c r="AM252" i="12" s="1"/>
  <c r="AI253" i="12"/>
  <c r="AM253" i="12" s="1"/>
  <c r="AI254" i="12"/>
  <c r="AI255" i="12"/>
  <c r="AM255" i="12" s="1"/>
  <c r="AI256" i="12"/>
  <c r="AM256" i="12" s="1"/>
  <c r="AI257" i="12"/>
  <c r="AM257" i="12" s="1"/>
  <c r="AI258" i="12"/>
  <c r="AM258" i="12" s="1"/>
  <c r="AI259" i="12"/>
  <c r="AM259" i="12" s="1"/>
  <c r="AI260" i="12"/>
  <c r="AM260" i="12" s="1"/>
  <c r="AI261" i="12"/>
  <c r="AM261" i="12" s="1"/>
  <c r="AI262" i="12"/>
  <c r="AI263" i="12"/>
  <c r="AM263" i="12" s="1"/>
  <c r="AI264" i="12"/>
  <c r="AM264" i="12" s="1"/>
  <c r="AI265" i="12"/>
  <c r="AM265" i="12" s="1"/>
  <c r="AI266" i="12"/>
  <c r="AM266" i="12" s="1"/>
  <c r="AI267" i="12"/>
  <c r="AM267" i="12" s="1"/>
  <c r="AI268" i="12"/>
  <c r="AM268" i="12" s="1"/>
  <c r="AI269" i="12"/>
  <c r="AM269" i="12" s="1"/>
  <c r="AI270" i="12"/>
  <c r="AI271" i="12"/>
  <c r="AM271" i="12" s="1"/>
  <c r="AI272" i="12"/>
  <c r="AM272" i="12" s="1"/>
  <c r="AI273" i="12"/>
  <c r="AM273" i="12" s="1"/>
  <c r="AI274" i="12"/>
  <c r="AM274" i="12" s="1"/>
  <c r="AI275" i="12"/>
  <c r="AM275" i="12" s="1"/>
  <c r="AI5" i="12"/>
  <c r="AM5" i="12" s="1"/>
  <c r="AM278" i="1" l="1"/>
  <c r="AM277" i="1"/>
  <c r="AM279" i="1" s="1"/>
  <c r="AM277" i="12"/>
  <c r="AM279" i="12" s="1"/>
  <c r="F278" i="12" l="1"/>
  <c r="F277" i="12"/>
  <c r="F279" i="12" s="1"/>
  <c r="AN252" i="12"/>
  <c r="B252" i="12"/>
  <c r="AN267" i="12"/>
  <c r="B267" i="12"/>
  <c r="AN244" i="12"/>
  <c r="B244" i="12"/>
  <c r="AN254" i="12"/>
  <c r="B254" i="12"/>
  <c r="AN259" i="12"/>
  <c r="B259" i="12"/>
  <c r="AN275" i="12"/>
  <c r="B275" i="12"/>
  <c r="AN257" i="12"/>
  <c r="B257" i="12"/>
  <c r="AN256" i="12"/>
  <c r="B256" i="12"/>
  <c r="AN240" i="12"/>
  <c r="B240" i="12"/>
  <c r="AN248" i="12"/>
  <c r="B248" i="12"/>
  <c r="AN270" i="12"/>
  <c r="B270" i="12"/>
  <c r="AN251" i="12"/>
  <c r="B251" i="12"/>
  <c r="AN262" i="12"/>
  <c r="B262" i="12"/>
  <c r="AN264" i="12"/>
  <c r="B264" i="12"/>
  <c r="AN247" i="12"/>
  <c r="B247" i="12"/>
  <c r="AN234" i="12"/>
  <c r="B234" i="12"/>
  <c r="AN272" i="12"/>
  <c r="B272" i="12"/>
  <c r="AN239" i="12"/>
  <c r="B239" i="12"/>
  <c r="AN273" i="12"/>
  <c r="B273" i="12"/>
  <c r="AN243" i="12"/>
  <c r="B243" i="12"/>
  <c r="AN258" i="12"/>
  <c r="B258" i="12"/>
  <c r="AN261" i="12"/>
  <c r="B261" i="12"/>
  <c r="AN263" i="12"/>
  <c r="B263" i="12"/>
  <c r="AN268" i="12"/>
  <c r="B268" i="12"/>
  <c r="AN241" i="12"/>
  <c r="B241" i="12"/>
  <c r="AN249" i="12"/>
  <c r="B249" i="12"/>
  <c r="AN250" i="12"/>
  <c r="B250" i="12"/>
  <c r="AN235" i="12"/>
  <c r="B235" i="12"/>
  <c r="AN271" i="12"/>
  <c r="B271" i="12"/>
  <c r="AN245" i="12"/>
  <c r="B245" i="12"/>
  <c r="AN266" i="12"/>
  <c r="B266" i="12"/>
  <c r="AN246" i="12"/>
  <c r="B246" i="12"/>
  <c r="AN253" i="12"/>
  <c r="B253" i="12"/>
  <c r="AN269" i="12"/>
  <c r="B269" i="12"/>
  <c r="AN242" i="12"/>
  <c r="B242" i="12"/>
  <c r="AN232" i="12"/>
  <c r="AI278" i="12"/>
  <c r="B232" i="12"/>
  <c r="AN260" i="12"/>
  <c r="B260" i="12"/>
  <c r="AN274" i="12"/>
  <c r="B274" i="12"/>
  <c r="AN265" i="12"/>
  <c r="B265" i="12"/>
  <c r="AN236" i="12"/>
  <c r="B236" i="12"/>
  <c r="AN233" i="12"/>
  <c r="B233" i="12"/>
  <c r="AN255" i="12"/>
  <c r="B255" i="12"/>
  <c r="AN238" i="12"/>
  <c r="B238" i="12"/>
  <c r="AE278" i="12"/>
  <c r="AN237" i="12"/>
  <c r="B237" i="12"/>
  <c r="AN43" i="12"/>
  <c r="B43" i="12"/>
  <c r="AN52" i="12"/>
  <c r="B52" i="12"/>
  <c r="AN56" i="12"/>
  <c r="B56" i="12"/>
  <c r="AN57" i="12"/>
  <c r="B57" i="12"/>
  <c r="AN62" i="12"/>
  <c r="B62" i="12"/>
  <c r="AN16" i="12"/>
  <c r="B16" i="12"/>
  <c r="AN130" i="12"/>
  <c r="B130" i="12"/>
  <c r="AN128" i="12"/>
  <c r="B128" i="12"/>
  <c r="AN31" i="12"/>
  <c r="B31" i="12"/>
  <c r="AN171" i="12"/>
  <c r="B171" i="12"/>
  <c r="AN42" i="12"/>
  <c r="B42" i="12"/>
  <c r="AN51" i="12"/>
  <c r="B51" i="12"/>
  <c r="AN120" i="12"/>
  <c r="B120" i="12"/>
  <c r="AN127" i="12"/>
  <c r="B127" i="12"/>
  <c r="AN46" i="12"/>
  <c r="B46" i="12"/>
  <c r="AN84" i="12"/>
  <c r="B84" i="12"/>
  <c r="AN73" i="12"/>
  <c r="B73" i="12"/>
  <c r="AN45" i="12"/>
  <c r="B45" i="12"/>
  <c r="AN80" i="12"/>
  <c r="B80" i="12"/>
  <c r="AN113" i="12"/>
  <c r="B113" i="12"/>
  <c r="AN77" i="12"/>
  <c r="B77" i="12"/>
  <c r="AN19" i="12"/>
  <c r="B19" i="12"/>
  <c r="AN93" i="12"/>
  <c r="B93" i="12"/>
  <c r="AN33" i="12"/>
  <c r="B33" i="12"/>
  <c r="AN17" i="12"/>
  <c r="B17" i="12"/>
  <c r="AN10" i="12"/>
  <c r="B10" i="12"/>
  <c r="AN208" i="12"/>
  <c r="B208" i="12"/>
  <c r="AN47" i="12"/>
  <c r="B47" i="12"/>
  <c r="AN89" i="12"/>
  <c r="B89" i="12"/>
  <c r="AN55" i="12"/>
  <c r="B55" i="12"/>
  <c r="AN61" i="12"/>
  <c r="B61" i="12"/>
  <c r="AN7" i="12"/>
  <c r="B7" i="12"/>
  <c r="AN66" i="12"/>
  <c r="B66" i="12"/>
  <c r="AN203" i="12"/>
  <c r="B203" i="12"/>
  <c r="AN37" i="12"/>
  <c r="B37" i="12"/>
  <c r="AN60" i="12"/>
  <c r="B60" i="12"/>
  <c r="AN23" i="12"/>
  <c r="B23" i="12"/>
  <c r="AN22" i="12"/>
  <c r="B22" i="12"/>
  <c r="AN35" i="12"/>
  <c r="B35" i="12"/>
  <c r="AN65" i="12"/>
  <c r="B65" i="12"/>
  <c r="AN116" i="12"/>
  <c r="B116" i="12"/>
  <c r="AN18" i="12"/>
  <c r="B18" i="12"/>
  <c r="AN230" i="12"/>
  <c r="B230" i="12"/>
  <c r="AN28" i="12"/>
  <c r="B28" i="12"/>
  <c r="AN214" i="12"/>
  <c r="B214" i="12"/>
  <c r="AN11" i="12"/>
  <c r="B11" i="12"/>
  <c r="AN169" i="12"/>
  <c r="B169" i="12"/>
  <c r="AN54" i="12"/>
  <c r="B54" i="12"/>
  <c r="AN206" i="12"/>
  <c r="B206" i="12"/>
  <c r="AN126" i="12"/>
  <c r="B126" i="12"/>
  <c r="AN119" i="12"/>
  <c r="B119" i="12"/>
  <c r="AN39" i="12"/>
  <c r="B39" i="12"/>
  <c r="AN223" i="12"/>
  <c r="B223" i="12"/>
  <c r="AN210" i="12"/>
  <c r="B210" i="12"/>
  <c r="AN68" i="12"/>
  <c r="B68" i="12"/>
  <c r="AN32" i="12"/>
  <c r="B32" i="12"/>
  <c r="AN118" i="12"/>
  <c r="B118" i="12"/>
  <c r="AN193" i="12"/>
  <c r="B193" i="12"/>
  <c r="AN191" i="12"/>
  <c r="B191" i="12"/>
  <c r="AN26" i="12"/>
  <c r="B26" i="12"/>
  <c r="AN202" i="12"/>
  <c r="B202" i="12"/>
  <c r="AN96" i="12"/>
  <c r="B96" i="12"/>
  <c r="AN67" i="12"/>
  <c r="B67" i="12"/>
  <c r="AN91" i="12"/>
  <c r="B91" i="12"/>
  <c r="AN131" i="12"/>
  <c r="B131" i="12"/>
  <c r="AN5" i="12"/>
  <c r="B5" i="12"/>
  <c r="AN189" i="12"/>
  <c r="B189" i="12"/>
  <c r="AN205" i="12"/>
  <c r="B205" i="12"/>
  <c r="AN219" i="12"/>
  <c r="B219" i="12"/>
  <c r="AN159" i="12"/>
  <c r="B159" i="12"/>
  <c r="AN50" i="12"/>
  <c r="B50" i="12"/>
  <c r="AN231" i="12"/>
  <c r="B231" i="12"/>
  <c r="AN29" i="12"/>
  <c r="B29" i="12"/>
  <c r="AN229" i="12"/>
  <c r="B229" i="12"/>
  <c r="AN195" i="12"/>
  <c r="B195" i="12"/>
  <c r="AN69" i="12"/>
  <c r="B69" i="12"/>
  <c r="AN141" i="12"/>
  <c r="B141" i="12"/>
  <c r="AN129" i="12"/>
  <c r="B129" i="12"/>
  <c r="AN53" i="12"/>
  <c r="B53" i="12"/>
  <c r="AN12" i="12"/>
  <c r="B12" i="12"/>
  <c r="AN154" i="12"/>
  <c r="B154" i="12"/>
  <c r="AN145" i="12"/>
  <c r="B145" i="12"/>
  <c r="AN176" i="12"/>
  <c r="B176" i="12"/>
  <c r="AN25" i="12"/>
  <c r="B25" i="12"/>
  <c r="AN117" i="12"/>
  <c r="B117" i="12"/>
  <c r="AN227" i="12"/>
  <c r="B227" i="12"/>
  <c r="AN213" i="12"/>
  <c r="B213" i="12"/>
  <c r="AN163" i="12"/>
  <c r="B163" i="12"/>
  <c r="AN36" i="12"/>
  <c r="B36" i="12"/>
  <c r="AN167" i="12"/>
  <c r="B167" i="12"/>
  <c r="AN111" i="12"/>
  <c r="B111" i="12"/>
  <c r="AN59" i="12"/>
  <c r="B59" i="12"/>
  <c r="AN24" i="12"/>
  <c r="B24" i="12"/>
  <c r="AN107" i="12"/>
  <c r="B107" i="12"/>
  <c r="AN190" i="12"/>
  <c r="B190" i="12"/>
  <c r="AN182" i="12"/>
  <c r="B182" i="12"/>
  <c r="AN15" i="12"/>
  <c r="B15" i="12"/>
  <c r="AN188" i="12"/>
  <c r="B188" i="12"/>
  <c r="AN201" i="12"/>
  <c r="B201" i="12"/>
  <c r="AN151" i="12"/>
  <c r="B151" i="12"/>
  <c r="AN212" i="12"/>
  <c r="B212" i="12"/>
  <c r="AN34" i="12"/>
  <c r="B34" i="12"/>
  <c r="AN133" i="12"/>
  <c r="B133" i="12"/>
  <c r="AN95" i="12"/>
  <c r="B95" i="12"/>
  <c r="AN92" i="12"/>
  <c r="B92" i="12"/>
  <c r="AN142" i="12"/>
  <c r="B142" i="12"/>
  <c r="AN30" i="12"/>
  <c r="B30" i="12"/>
  <c r="AN135" i="12"/>
  <c r="B135" i="12"/>
  <c r="AN58" i="12"/>
  <c r="B58" i="12"/>
  <c r="AN104" i="12"/>
  <c r="B104" i="12"/>
  <c r="AN139" i="12"/>
  <c r="B139" i="12"/>
  <c r="AN86" i="12"/>
  <c r="B86" i="12"/>
  <c r="AN72" i="12"/>
  <c r="B72" i="12"/>
  <c r="AN27" i="12"/>
  <c r="B27" i="12"/>
  <c r="AN215" i="12"/>
  <c r="B215" i="12"/>
  <c r="AN49" i="12"/>
  <c r="B49" i="12"/>
  <c r="AN132" i="12"/>
  <c r="B132" i="12"/>
  <c r="AN21" i="12"/>
  <c r="B21" i="12"/>
  <c r="AN149" i="12"/>
  <c r="B149" i="12"/>
  <c r="AN20" i="12"/>
  <c r="B20" i="12"/>
  <c r="AN110" i="12"/>
  <c r="B110" i="12"/>
  <c r="AN81" i="12"/>
  <c r="B81" i="12"/>
  <c r="AN166" i="12"/>
  <c r="B166" i="12"/>
  <c r="AN150" i="12"/>
  <c r="B150" i="12"/>
  <c r="AN148" i="12"/>
  <c r="B148" i="12"/>
  <c r="AN147" i="12"/>
  <c r="B147" i="12"/>
  <c r="AN124" i="12"/>
  <c r="B124" i="12"/>
  <c r="AN102" i="12"/>
  <c r="B102" i="12"/>
  <c r="AN175" i="12"/>
  <c r="B175" i="12"/>
  <c r="AN168" i="12"/>
  <c r="B168" i="12"/>
  <c r="AN200" i="12"/>
  <c r="B200" i="12"/>
  <c r="AN162" i="12"/>
  <c r="B162" i="12"/>
  <c r="AN38" i="12"/>
  <c r="B38" i="12"/>
  <c r="AN222" i="12"/>
  <c r="B222" i="12"/>
  <c r="AN217" i="12"/>
  <c r="B217" i="12"/>
  <c r="AN101" i="12"/>
  <c r="B101" i="12"/>
  <c r="AN100" i="12"/>
  <c r="B100" i="12"/>
  <c r="AN228" i="12"/>
  <c r="B228" i="12"/>
  <c r="AN75" i="12"/>
  <c r="B75" i="12"/>
  <c r="AN64" i="12"/>
  <c r="B64" i="12"/>
  <c r="AN8" i="12"/>
  <c r="B8" i="12"/>
  <c r="AN14" i="12"/>
  <c r="B14" i="12"/>
  <c r="AN194" i="12"/>
  <c r="B194" i="12"/>
  <c r="AN158" i="12"/>
  <c r="B158" i="12"/>
  <c r="AN74" i="12"/>
  <c r="B74" i="12"/>
  <c r="AN225" i="12"/>
  <c r="B225" i="12"/>
  <c r="AN160" i="12"/>
  <c r="B160" i="12"/>
  <c r="AN187" i="12"/>
  <c r="B187" i="12"/>
  <c r="AN123" i="12"/>
  <c r="B123" i="12"/>
  <c r="AN106" i="12"/>
  <c r="B106" i="12"/>
  <c r="AN185" i="12"/>
  <c r="B185" i="12"/>
  <c r="AN6" i="12"/>
  <c r="B6" i="12"/>
  <c r="AN44" i="12"/>
  <c r="B44" i="12"/>
  <c r="AN13" i="12"/>
  <c r="B13" i="12"/>
  <c r="AN218" i="12"/>
  <c r="B218" i="12"/>
  <c r="AN211" i="12"/>
  <c r="B211" i="12"/>
  <c r="AN103" i="12"/>
  <c r="B103" i="12"/>
  <c r="AN180" i="12"/>
  <c r="B180" i="12"/>
  <c r="AN144" i="12"/>
  <c r="B144" i="12"/>
  <c r="AN112" i="12"/>
  <c r="B112" i="12"/>
  <c r="AN109" i="12"/>
  <c r="B109" i="12"/>
  <c r="AN71" i="12"/>
  <c r="B71" i="12"/>
  <c r="AN207" i="12"/>
  <c r="B207" i="12"/>
  <c r="AN165" i="12"/>
  <c r="B165" i="12"/>
  <c r="AN9" i="12"/>
  <c r="B9" i="12"/>
  <c r="AN179" i="12"/>
  <c r="B179" i="12"/>
  <c r="AN146" i="12"/>
  <c r="B146" i="12"/>
  <c r="AN174" i="12"/>
  <c r="B174" i="12"/>
  <c r="AN105" i="12"/>
  <c r="B105" i="12"/>
  <c r="AN181" i="12"/>
  <c r="B181" i="12"/>
  <c r="AN122" i="12"/>
  <c r="B122" i="12"/>
  <c r="AN48" i="12"/>
  <c r="B48" i="12"/>
  <c r="AN197" i="12"/>
  <c r="B197" i="12"/>
  <c r="AN88" i="12"/>
  <c r="B88" i="12"/>
  <c r="AN196" i="12"/>
  <c r="B196" i="12"/>
  <c r="AN115" i="12"/>
  <c r="B115" i="12"/>
  <c r="AN70" i="12"/>
  <c r="B70" i="12"/>
  <c r="AN40" i="12"/>
  <c r="B40" i="12"/>
  <c r="AN41" i="12"/>
  <c r="B41" i="12"/>
  <c r="AN177" i="12"/>
  <c r="B177" i="12"/>
  <c r="AN192" i="12"/>
  <c r="B192" i="12"/>
  <c r="AN155" i="12"/>
  <c r="B155" i="12"/>
  <c r="AN184" i="12"/>
  <c r="B184" i="12"/>
  <c r="AN170" i="12"/>
  <c r="B170" i="12"/>
  <c r="AN183" i="12"/>
  <c r="B183" i="12"/>
  <c r="AN199" i="12"/>
  <c r="B199" i="12"/>
  <c r="AN216" i="12"/>
  <c r="B216" i="12"/>
  <c r="AN198" i="12"/>
  <c r="B198" i="12"/>
  <c r="AN79" i="12"/>
  <c r="B79" i="12"/>
  <c r="AN221" i="12"/>
  <c r="B221" i="12"/>
  <c r="AN209" i="12"/>
  <c r="B209" i="12"/>
  <c r="AN108" i="12"/>
  <c r="B108" i="12"/>
  <c r="AN173" i="12"/>
  <c r="B173" i="12"/>
  <c r="AN161" i="12"/>
  <c r="B161" i="12"/>
  <c r="AN134" i="12"/>
  <c r="B134" i="12"/>
  <c r="AN97" i="12"/>
  <c r="B97" i="12"/>
  <c r="AN140" i="12"/>
  <c r="B140" i="12"/>
  <c r="AN82" i="12"/>
  <c r="B82" i="12"/>
  <c r="AN220" i="12"/>
  <c r="B220" i="12"/>
  <c r="AN114" i="12"/>
  <c r="B114" i="12"/>
  <c r="AN85" i="12"/>
  <c r="B85" i="12"/>
  <c r="AN152" i="12"/>
  <c r="B152" i="12"/>
  <c r="AN99" i="12"/>
  <c r="B99" i="12"/>
  <c r="AN90" i="12"/>
  <c r="B90" i="12"/>
  <c r="AN121" i="12"/>
  <c r="B121" i="12"/>
  <c r="AN143" i="12"/>
  <c r="B143" i="12"/>
  <c r="AN98" i="12"/>
  <c r="B98" i="12"/>
  <c r="AN136" i="12"/>
  <c r="B136" i="12"/>
  <c r="AN186" i="12"/>
  <c r="B186" i="12"/>
  <c r="AN125" i="12"/>
  <c r="B125" i="12"/>
  <c r="AN63" i="12"/>
  <c r="B63" i="12"/>
  <c r="AN153" i="12"/>
  <c r="B153" i="12"/>
  <c r="AN156" i="12"/>
  <c r="B156" i="12"/>
  <c r="AN204" i="12"/>
  <c r="B204" i="12"/>
  <c r="AN226" i="12"/>
  <c r="B226" i="12"/>
  <c r="AN138" i="12"/>
  <c r="B138" i="12"/>
  <c r="AN83" i="12"/>
  <c r="B83" i="12"/>
  <c r="AN178" i="12"/>
  <c r="B178" i="12"/>
  <c r="AN76" i="12"/>
  <c r="B76" i="12"/>
  <c r="AN137" i="12"/>
  <c r="B137" i="12"/>
  <c r="AN224" i="12"/>
  <c r="B224" i="12"/>
  <c r="AN87" i="12"/>
  <c r="B87" i="12"/>
  <c r="AN157" i="12"/>
  <c r="B157" i="12"/>
  <c r="AN172" i="12"/>
  <c r="B172" i="12"/>
  <c r="AN164" i="12"/>
  <c r="B164" i="12"/>
  <c r="AN94" i="12"/>
  <c r="B94" i="12"/>
  <c r="AN78" i="12"/>
  <c r="B78" i="12"/>
  <c r="B37" i="16" l="1"/>
  <c r="C35" i="16"/>
  <c r="C19" i="16"/>
  <c r="C5" i="16"/>
  <c r="B24" i="16"/>
  <c r="B23" i="16"/>
  <c r="B40" i="16"/>
  <c r="B21" i="16"/>
  <c r="C10" i="16"/>
  <c r="B39" i="16"/>
  <c r="B38" i="16"/>
  <c r="C12" i="16"/>
  <c r="C8" i="16"/>
  <c r="B22" i="16"/>
  <c r="AJ94" i="12"/>
  <c r="AK94" i="12" s="1"/>
  <c r="AO94" i="12"/>
  <c r="AJ178" i="12"/>
  <c r="AK178" i="12" s="1"/>
  <c r="AO178" i="12"/>
  <c r="AJ125" i="12"/>
  <c r="AK125" i="12" s="1"/>
  <c r="AO125" i="12"/>
  <c r="AJ152" i="12"/>
  <c r="AK152" i="12" s="1"/>
  <c r="AO152" i="12"/>
  <c r="AJ161" i="12"/>
  <c r="AK161" i="12" s="1"/>
  <c r="AO161" i="12"/>
  <c r="AJ199" i="12"/>
  <c r="AK199" i="12" s="1"/>
  <c r="AO199" i="12"/>
  <c r="AJ40" i="12"/>
  <c r="AK40" i="12" s="1"/>
  <c r="AO40" i="12"/>
  <c r="AJ181" i="12"/>
  <c r="AK181" i="12" s="1"/>
  <c r="AO181" i="12"/>
  <c r="AJ71" i="12"/>
  <c r="AK71" i="12" s="1"/>
  <c r="AO71" i="12"/>
  <c r="AJ13" i="12"/>
  <c r="AK13" i="12" s="1"/>
  <c r="AO13" i="12"/>
  <c r="AJ225" i="12"/>
  <c r="AK225" i="12" s="1"/>
  <c r="AO225" i="12"/>
  <c r="AJ228" i="12"/>
  <c r="AK228" i="12" s="1"/>
  <c r="AO228" i="12"/>
  <c r="AJ168" i="12"/>
  <c r="AK168" i="12" s="1"/>
  <c r="AO168" i="12"/>
  <c r="AJ81" i="12"/>
  <c r="AK81" i="12" s="1"/>
  <c r="AO81" i="12"/>
  <c r="AJ27" i="12"/>
  <c r="AK27" i="12" s="1"/>
  <c r="AO27" i="12"/>
  <c r="AJ142" i="12"/>
  <c r="AK142" i="12" s="1"/>
  <c r="AO142" i="12"/>
  <c r="AJ188" i="12"/>
  <c r="AK188" i="12" s="1"/>
  <c r="AO188" i="12"/>
  <c r="AJ167" i="12"/>
  <c r="AK167" i="12" s="1"/>
  <c r="AO167" i="12"/>
  <c r="AJ145" i="12"/>
  <c r="AK145" i="12" s="1"/>
  <c r="AO145" i="12"/>
  <c r="AJ229" i="12"/>
  <c r="AK229" i="12" s="1"/>
  <c r="AO229" i="12"/>
  <c r="AJ5" i="12"/>
  <c r="AJ202" i="12"/>
  <c r="AK202" i="12" s="1"/>
  <c r="AO202" i="12"/>
  <c r="AJ223" i="12"/>
  <c r="AK223" i="12" s="1"/>
  <c r="AO223" i="12"/>
  <c r="AJ214" i="12"/>
  <c r="AK214" i="12" s="1"/>
  <c r="AO214" i="12"/>
  <c r="AJ23" i="12"/>
  <c r="AK23" i="12" s="1"/>
  <c r="AO23" i="12"/>
  <c r="AJ89" i="12"/>
  <c r="AK89" i="12" s="1"/>
  <c r="AO89" i="12"/>
  <c r="AJ77" i="12"/>
  <c r="AO77" i="12"/>
  <c r="AJ120" i="12"/>
  <c r="AK120" i="12" s="1"/>
  <c r="AO120" i="12"/>
  <c r="AJ62" i="12"/>
  <c r="AK62" i="12" s="1"/>
  <c r="AO62" i="12"/>
  <c r="AJ233" i="12"/>
  <c r="AK233" i="12" s="1"/>
  <c r="AO233" i="12"/>
  <c r="AJ253" i="12"/>
  <c r="AO253" i="12"/>
  <c r="AJ241" i="12"/>
  <c r="AK241" i="12" s="1"/>
  <c r="AO241" i="12"/>
  <c r="AJ272" i="12"/>
  <c r="AK272" i="12" s="1"/>
  <c r="AO272" i="12"/>
  <c r="AJ240" i="12"/>
  <c r="AK240" i="12" s="1"/>
  <c r="AO240" i="12"/>
  <c r="AJ252" i="12"/>
  <c r="AO252" i="12"/>
  <c r="AJ224" i="12"/>
  <c r="AK224" i="12" s="1"/>
  <c r="AO224" i="12"/>
  <c r="AJ156" i="12"/>
  <c r="AK156" i="12" s="1"/>
  <c r="AO156" i="12"/>
  <c r="AJ121" i="12"/>
  <c r="AK121" i="12" s="1"/>
  <c r="AO121" i="12"/>
  <c r="AJ140" i="12"/>
  <c r="AK140" i="12" s="1"/>
  <c r="AO140" i="12"/>
  <c r="AJ79" i="12"/>
  <c r="AK79" i="12" s="1"/>
  <c r="AO79" i="12"/>
  <c r="AJ192" i="12"/>
  <c r="AK192" i="12" s="1"/>
  <c r="AO192" i="12"/>
  <c r="AJ197" i="12"/>
  <c r="AK197" i="12" s="1"/>
  <c r="AO197" i="12"/>
  <c r="AJ9" i="12"/>
  <c r="AK9" i="12" s="1"/>
  <c r="AO9" i="12"/>
  <c r="AJ103" i="12"/>
  <c r="AK103" i="12" s="1"/>
  <c r="AO103" i="12"/>
  <c r="AJ123" i="12"/>
  <c r="AK123" i="12" s="1"/>
  <c r="AO123" i="12"/>
  <c r="AJ8" i="12"/>
  <c r="AK8" i="12" s="1"/>
  <c r="AO8" i="12"/>
  <c r="AJ38" i="12"/>
  <c r="AK38" i="12" s="1"/>
  <c r="AO38" i="12"/>
  <c r="AJ148" i="12"/>
  <c r="AK148" i="12" s="1"/>
  <c r="AO148" i="12"/>
  <c r="AJ132" i="12"/>
  <c r="AK132" i="12" s="1"/>
  <c r="AO132" i="12"/>
  <c r="AJ58" i="12"/>
  <c r="AK58" i="12" s="1"/>
  <c r="AO58" i="12"/>
  <c r="AJ212" i="12"/>
  <c r="AK212" i="12" s="1"/>
  <c r="AO212" i="12"/>
  <c r="AJ24" i="12"/>
  <c r="AK24" i="12" s="1"/>
  <c r="AO24" i="12"/>
  <c r="AJ117" i="12"/>
  <c r="AK117" i="12" s="1"/>
  <c r="AO117" i="12"/>
  <c r="AJ141" i="12"/>
  <c r="AK141" i="12" s="1"/>
  <c r="AO141" i="12"/>
  <c r="AJ219" i="12"/>
  <c r="AK219" i="12" s="1"/>
  <c r="AO219" i="12"/>
  <c r="AJ91" i="12"/>
  <c r="AK91" i="12" s="1"/>
  <c r="AO91" i="12"/>
  <c r="AJ32" i="12"/>
  <c r="AK32" i="12" s="1"/>
  <c r="AO32" i="12"/>
  <c r="AJ54" i="12"/>
  <c r="AK54" i="12" s="1"/>
  <c r="AO54" i="12"/>
  <c r="AJ65" i="12"/>
  <c r="AK65" i="12" s="1"/>
  <c r="AO65" i="12"/>
  <c r="AJ7" i="12"/>
  <c r="AK7" i="12" s="1"/>
  <c r="AO7" i="12"/>
  <c r="AJ33" i="12"/>
  <c r="AK33" i="12" s="1"/>
  <c r="AO33" i="12"/>
  <c r="AJ84" i="12"/>
  <c r="AK84" i="12" s="1"/>
  <c r="AO84" i="12"/>
  <c r="AJ128" i="12"/>
  <c r="AK128" i="12" s="1"/>
  <c r="AO128" i="12"/>
  <c r="AJ237" i="12"/>
  <c r="AK237" i="12" s="1"/>
  <c r="AO237" i="12"/>
  <c r="AJ232" i="12"/>
  <c r="AJ235" i="12"/>
  <c r="AK235" i="12" s="1"/>
  <c r="AO235" i="12"/>
  <c r="AJ243" i="12"/>
  <c r="AK243" i="12" s="1"/>
  <c r="AO243" i="12"/>
  <c r="AJ251" i="12"/>
  <c r="AK251" i="12" s="1"/>
  <c r="AO251" i="12"/>
  <c r="AJ254" i="12"/>
  <c r="AK254" i="12" s="1"/>
  <c r="AO254" i="12"/>
  <c r="AJ157" i="12"/>
  <c r="AK157" i="12" s="1"/>
  <c r="AO157" i="12"/>
  <c r="AJ226" i="12"/>
  <c r="AK226" i="12" s="1"/>
  <c r="AO226" i="12"/>
  <c r="AJ172" i="12"/>
  <c r="AK172" i="12" s="1"/>
  <c r="AO172" i="12"/>
  <c r="AJ138" i="12"/>
  <c r="AK138" i="12" s="1"/>
  <c r="AO138" i="12"/>
  <c r="AJ136" i="12"/>
  <c r="AK136" i="12" s="1"/>
  <c r="AO136" i="12"/>
  <c r="AJ114" i="12"/>
  <c r="AK114" i="12" s="1"/>
  <c r="AO114" i="12"/>
  <c r="AJ108" i="12"/>
  <c r="AK108" i="12" s="1"/>
  <c r="AO108" i="12"/>
  <c r="AJ170" i="12"/>
  <c r="AK170" i="12" s="1"/>
  <c r="AO170" i="12"/>
  <c r="AJ115" i="12"/>
  <c r="AK115" i="12" s="1"/>
  <c r="AO115" i="12"/>
  <c r="AJ174" i="12"/>
  <c r="AK174" i="12" s="1"/>
  <c r="AO174" i="12"/>
  <c r="AJ112" i="12"/>
  <c r="AK112" i="12" s="1"/>
  <c r="AO112" i="12"/>
  <c r="AJ6" i="12"/>
  <c r="AK6" i="12" s="1"/>
  <c r="AO6" i="12"/>
  <c r="AJ158" i="12"/>
  <c r="AK158" i="12" s="1"/>
  <c r="AO158" i="12"/>
  <c r="AJ101" i="12"/>
  <c r="AK101" i="12" s="1"/>
  <c r="AO101" i="12"/>
  <c r="AJ102" i="12"/>
  <c r="AK102" i="12" s="1"/>
  <c r="AO102" i="12"/>
  <c r="AJ20" i="12"/>
  <c r="AK20" i="12" s="1"/>
  <c r="AO20" i="12"/>
  <c r="AJ86" i="12"/>
  <c r="AK86" i="12" s="1"/>
  <c r="AO86" i="12"/>
  <c r="AJ95" i="12"/>
  <c r="AK95" i="12" s="1"/>
  <c r="AO95" i="12"/>
  <c r="AJ182" i="12"/>
  <c r="AK182" i="12" s="1"/>
  <c r="AO182" i="12"/>
  <c r="AJ163" i="12"/>
  <c r="AK163" i="12" s="1"/>
  <c r="AO163" i="12"/>
  <c r="AJ12" i="12"/>
  <c r="AK12" i="12" s="1"/>
  <c r="AO12" i="12"/>
  <c r="AJ231" i="12"/>
  <c r="AK231" i="12" s="1"/>
  <c r="AO231" i="12"/>
  <c r="AJ191" i="12"/>
  <c r="AK191" i="12" s="1"/>
  <c r="AO191" i="12"/>
  <c r="AJ119" i="12"/>
  <c r="AK119" i="12" s="1"/>
  <c r="AO119" i="12"/>
  <c r="AJ230" i="12"/>
  <c r="AK230" i="12" s="1"/>
  <c r="AO230" i="12"/>
  <c r="AJ37" i="12"/>
  <c r="AK37" i="12" s="1"/>
  <c r="AO37" i="12"/>
  <c r="AJ208" i="12"/>
  <c r="AK208" i="12" s="1"/>
  <c r="AO208" i="12"/>
  <c r="AJ80" i="12"/>
  <c r="AK80" i="12" s="1"/>
  <c r="AO80" i="12"/>
  <c r="AJ42" i="12"/>
  <c r="AK42" i="12" s="1"/>
  <c r="AO42" i="12"/>
  <c r="AJ56" i="12"/>
  <c r="AK56" i="12" s="1"/>
  <c r="AO56" i="12"/>
  <c r="AJ265" i="12"/>
  <c r="AK265" i="12" s="1"/>
  <c r="AO265" i="12"/>
  <c r="AJ266" i="12"/>
  <c r="AK266" i="12" s="1"/>
  <c r="AO266" i="12"/>
  <c r="AJ263" i="12"/>
  <c r="AK263" i="12" s="1"/>
  <c r="AO263" i="12"/>
  <c r="AJ247" i="12"/>
  <c r="AK247" i="12" s="1"/>
  <c r="AO247" i="12"/>
  <c r="AJ257" i="12"/>
  <c r="AK257" i="12" s="1"/>
  <c r="AO257" i="12"/>
  <c r="AJ76" i="12"/>
  <c r="AK76" i="12" s="1"/>
  <c r="AO76" i="12"/>
  <c r="AJ63" i="12"/>
  <c r="AK63" i="12" s="1"/>
  <c r="AO63" i="12"/>
  <c r="AJ99" i="12"/>
  <c r="AK99" i="12" s="1"/>
  <c r="AO99" i="12"/>
  <c r="AJ134" i="12"/>
  <c r="AK134" i="12" s="1"/>
  <c r="AO134" i="12"/>
  <c r="AJ216" i="12"/>
  <c r="AK216" i="12" s="1"/>
  <c r="AO216" i="12"/>
  <c r="AJ41" i="12"/>
  <c r="AK41" i="12" s="1"/>
  <c r="AO41" i="12"/>
  <c r="AJ122" i="12"/>
  <c r="AK122" i="12" s="1"/>
  <c r="AO122" i="12"/>
  <c r="AJ207" i="12"/>
  <c r="AK207" i="12" s="1"/>
  <c r="AO207" i="12"/>
  <c r="AJ218" i="12"/>
  <c r="AK218" i="12" s="1"/>
  <c r="AO218" i="12"/>
  <c r="AJ160" i="12"/>
  <c r="AK160" i="12" s="1"/>
  <c r="AO160" i="12"/>
  <c r="AJ75" i="12"/>
  <c r="AK75" i="12" s="1"/>
  <c r="AO75" i="12"/>
  <c r="AJ200" i="12"/>
  <c r="AK200" i="12" s="1"/>
  <c r="AO200" i="12"/>
  <c r="AJ166" i="12"/>
  <c r="AK166" i="12" s="1"/>
  <c r="AO166" i="12"/>
  <c r="AJ215" i="12"/>
  <c r="AK215" i="12" s="1"/>
  <c r="AO215" i="12"/>
  <c r="AJ30" i="12"/>
  <c r="AK30" i="12" s="1"/>
  <c r="AO30" i="12"/>
  <c r="AJ201" i="12"/>
  <c r="AK201" i="12" s="1"/>
  <c r="AO201" i="12"/>
  <c r="AJ111" i="12"/>
  <c r="AK111" i="12" s="1"/>
  <c r="AO111" i="12"/>
  <c r="AJ176" i="12"/>
  <c r="AK176" i="12" s="1"/>
  <c r="AO176" i="12"/>
  <c r="AJ195" i="12"/>
  <c r="AK195" i="12" s="1"/>
  <c r="AO195" i="12"/>
  <c r="AJ189" i="12"/>
  <c r="AK189" i="12" s="1"/>
  <c r="AO189" i="12"/>
  <c r="AJ96" i="12"/>
  <c r="AK96" i="12" s="1"/>
  <c r="AO96" i="12"/>
  <c r="AJ210" i="12"/>
  <c r="AK210" i="12" s="1"/>
  <c r="AO210" i="12"/>
  <c r="AJ11" i="12"/>
  <c r="AK11" i="12" s="1"/>
  <c r="AO11" i="12"/>
  <c r="AJ22" i="12"/>
  <c r="AK22" i="12" s="1"/>
  <c r="AO22" i="12"/>
  <c r="AJ55" i="12"/>
  <c r="AK55" i="12" s="1"/>
  <c r="AO55" i="12"/>
  <c r="AJ19" i="12"/>
  <c r="AK19" i="12" s="1"/>
  <c r="AO19" i="12"/>
  <c r="AJ127" i="12"/>
  <c r="AK127" i="12" s="1"/>
  <c r="AO127" i="12"/>
  <c r="AJ16" i="12"/>
  <c r="AK16" i="12" s="1"/>
  <c r="AO16" i="12"/>
  <c r="AJ255" i="12"/>
  <c r="AK255" i="12" s="1"/>
  <c r="AO255" i="12"/>
  <c r="AJ269" i="12"/>
  <c r="AK269" i="12" s="1"/>
  <c r="AO269" i="12"/>
  <c r="AJ249" i="12"/>
  <c r="AK249" i="12" s="1"/>
  <c r="AO249" i="12"/>
  <c r="AJ239" i="12"/>
  <c r="AK239" i="12" s="1"/>
  <c r="AO239" i="12"/>
  <c r="AJ248" i="12"/>
  <c r="AK248" i="12" s="1"/>
  <c r="AO248" i="12"/>
  <c r="AJ267" i="12"/>
  <c r="AK267" i="12" s="1"/>
  <c r="AO267" i="12"/>
  <c r="AJ98" i="12"/>
  <c r="AK98" i="12" s="1"/>
  <c r="AO98" i="12"/>
  <c r="AJ78" i="12"/>
  <c r="AK78" i="12" s="1"/>
  <c r="AO78" i="12"/>
  <c r="AJ87" i="12"/>
  <c r="AK87" i="12" s="1"/>
  <c r="AO87" i="12"/>
  <c r="AJ204" i="12"/>
  <c r="AK204" i="12" s="1"/>
  <c r="AO204" i="12"/>
  <c r="AJ143" i="12"/>
  <c r="AK143" i="12" s="1"/>
  <c r="AO143" i="12"/>
  <c r="AJ82" i="12"/>
  <c r="AK82" i="12" s="1"/>
  <c r="AO82" i="12"/>
  <c r="AJ221" i="12"/>
  <c r="AK221" i="12" s="1"/>
  <c r="AO221" i="12"/>
  <c r="AJ155" i="12"/>
  <c r="AK155" i="12" s="1"/>
  <c r="AO155" i="12"/>
  <c r="AJ88" i="12"/>
  <c r="AK88" i="12" s="1"/>
  <c r="AO88" i="12"/>
  <c r="AJ179" i="12"/>
  <c r="AK179" i="12" s="1"/>
  <c r="AO179" i="12"/>
  <c r="AJ180" i="12"/>
  <c r="AK180" i="12" s="1"/>
  <c r="AO180" i="12"/>
  <c r="AJ106" i="12"/>
  <c r="AK106" i="12" s="1"/>
  <c r="AO106" i="12"/>
  <c r="AJ14" i="12"/>
  <c r="AK14" i="12" s="1"/>
  <c r="AO14" i="12"/>
  <c r="AJ222" i="12"/>
  <c r="AK222" i="12" s="1"/>
  <c r="AO222" i="12"/>
  <c r="AJ147" i="12"/>
  <c r="AK147" i="12" s="1"/>
  <c r="AO147" i="12"/>
  <c r="AJ21" i="12"/>
  <c r="AK21" i="12" s="1"/>
  <c r="AO21" i="12"/>
  <c r="AJ104" i="12"/>
  <c r="AK104" i="12" s="1"/>
  <c r="AO104" i="12"/>
  <c r="AJ34" i="12"/>
  <c r="AK34" i="12" s="1"/>
  <c r="AO34" i="12"/>
  <c r="AJ107" i="12"/>
  <c r="AK107" i="12" s="1"/>
  <c r="AO107" i="12"/>
  <c r="AJ227" i="12"/>
  <c r="AK227" i="12" s="1"/>
  <c r="AO227" i="12"/>
  <c r="AJ129" i="12"/>
  <c r="AK129" i="12" s="1"/>
  <c r="AO129" i="12"/>
  <c r="AJ159" i="12"/>
  <c r="AK159" i="12" s="1"/>
  <c r="AO159" i="12"/>
  <c r="AJ131" i="12"/>
  <c r="AK131" i="12" s="1"/>
  <c r="AO131" i="12"/>
  <c r="AJ118" i="12"/>
  <c r="AK118" i="12" s="1"/>
  <c r="AO118" i="12"/>
  <c r="AJ206" i="12"/>
  <c r="AK206" i="12" s="1"/>
  <c r="AO206" i="12"/>
  <c r="AJ116" i="12"/>
  <c r="AK116" i="12" s="1"/>
  <c r="AO116" i="12"/>
  <c r="AJ66" i="12"/>
  <c r="AK66" i="12" s="1"/>
  <c r="AO66" i="12"/>
  <c r="AJ17" i="12"/>
  <c r="AK17" i="12" s="1"/>
  <c r="AO17" i="12"/>
  <c r="AJ73" i="12"/>
  <c r="AK73" i="12" s="1"/>
  <c r="AO73" i="12"/>
  <c r="AJ31" i="12"/>
  <c r="AK31" i="12" s="1"/>
  <c r="AO31" i="12"/>
  <c r="AJ43" i="12"/>
  <c r="AK43" i="12" s="1"/>
  <c r="AO43" i="12"/>
  <c r="AJ260" i="12"/>
  <c r="AK260" i="12" s="1"/>
  <c r="AO260" i="12"/>
  <c r="AJ271" i="12"/>
  <c r="AK271" i="12" s="1"/>
  <c r="AO271" i="12"/>
  <c r="AJ258" i="12"/>
  <c r="AK258" i="12" s="1"/>
  <c r="AO258" i="12"/>
  <c r="AJ262" i="12"/>
  <c r="AK262" i="12" s="1"/>
  <c r="AO262" i="12"/>
  <c r="AJ259" i="12"/>
  <c r="AK259" i="12" s="1"/>
  <c r="AO259" i="12"/>
  <c r="AJ164" i="12"/>
  <c r="AK164" i="12" s="1"/>
  <c r="AO164" i="12"/>
  <c r="AJ83" i="12"/>
  <c r="AK83" i="12" s="1"/>
  <c r="AO83" i="12"/>
  <c r="AJ186" i="12"/>
  <c r="AK186" i="12" s="1"/>
  <c r="AO186" i="12"/>
  <c r="AJ85" i="12"/>
  <c r="AK85" i="12" s="1"/>
  <c r="AO85" i="12"/>
  <c r="AJ173" i="12"/>
  <c r="AK173" i="12" s="1"/>
  <c r="AO173" i="12"/>
  <c r="AJ183" i="12"/>
  <c r="AK183" i="12" s="1"/>
  <c r="AO183" i="12"/>
  <c r="AJ70" i="12"/>
  <c r="AK70" i="12" s="1"/>
  <c r="AO70" i="12"/>
  <c r="AJ105" i="12"/>
  <c r="AK105" i="12" s="1"/>
  <c r="AO105" i="12"/>
  <c r="AJ109" i="12"/>
  <c r="AK109" i="12" s="1"/>
  <c r="AO109" i="12"/>
  <c r="AJ44" i="12"/>
  <c r="AK44" i="12" s="1"/>
  <c r="AO44" i="12"/>
  <c r="AJ74" i="12"/>
  <c r="AK74" i="12" s="1"/>
  <c r="AO74" i="12"/>
  <c r="AJ100" i="12"/>
  <c r="AK100" i="12" s="1"/>
  <c r="AO100" i="12"/>
  <c r="AJ175" i="12"/>
  <c r="AK175" i="12" s="1"/>
  <c r="AO175" i="12"/>
  <c r="AJ110" i="12"/>
  <c r="AK110" i="12" s="1"/>
  <c r="AO110" i="12"/>
  <c r="AJ72" i="12"/>
  <c r="AK72" i="12" s="1"/>
  <c r="AO72" i="12"/>
  <c r="AJ92" i="12"/>
  <c r="AK92" i="12" s="1"/>
  <c r="AO92" i="12"/>
  <c r="AJ15" i="12"/>
  <c r="AK15" i="12" s="1"/>
  <c r="AO15" i="12"/>
  <c r="AJ36" i="12"/>
  <c r="AK36" i="12" s="1"/>
  <c r="AO36" i="12"/>
  <c r="AJ154" i="12"/>
  <c r="AK154" i="12" s="1"/>
  <c r="AO154" i="12"/>
  <c r="AJ29" i="12"/>
  <c r="AK29" i="12" s="1"/>
  <c r="AO29" i="12"/>
  <c r="AJ26" i="12"/>
  <c r="AK26" i="12" s="1"/>
  <c r="AO26" i="12"/>
  <c r="AJ39" i="12"/>
  <c r="AK39" i="12" s="1"/>
  <c r="AO39" i="12"/>
  <c r="AJ28" i="12"/>
  <c r="AK28" i="12" s="1"/>
  <c r="AO28" i="12"/>
  <c r="AJ60" i="12"/>
  <c r="AK60" i="12" s="1"/>
  <c r="AO60" i="12"/>
  <c r="AJ47" i="12"/>
  <c r="AK47" i="12" s="1"/>
  <c r="AO47" i="12"/>
  <c r="AJ113" i="12"/>
  <c r="AK113" i="12" s="1"/>
  <c r="AO113" i="12"/>
  <c r="AJ51" i="12"/>
  <c r="AK51" i="12" s="1"/>
  <c r="AO51" i="12"/>
  <c r="AJ57" i="12"/>
  <c r="AK57" i="12" s="1"/>
  <c r="AO57" i="12"/>
  <c r="AJ236" i="12"/>
  <c r="AK236" i="12" s="1"/>
  <c r="AO236" i="12"/>
  <c r="AJ246" i="12"/>
  <c r="AK246" i="12" s="1"/>
  <c r="AO246" i="12"/>
  <c r="AJ268" i="12"/>
  <c r="AK268" i="12" s="1"/>
  <c r="AO268" i="12"/>
  <c r="AJ234" i="12"/>
  <c r="AK234" i="12" s="1"/>
  <c r="AO234" i="12"/>
  <c r="AJ256" i="12"/>
  <c r="AK256" i="12" s="1"/>
  <c r="AO256" i="12"/>
  <c r="AJ137" i="12"/>
  <c r="AK137" i="12" s="1"/>
  <c r="AO137" i="12"/>
  <c r="AJ153" i="12"/>
  <c r="AK153" i="12" s="1"/>
  <c r="AO153" i="12"/>
  <c r="AJ90" i="12"/>
  <c r="AK90" i="12" s="1"/>
  <c r="AO90" i="12"/>
  <c r="AJ97" i="12"/>
  <c r="AK97" i="12" s="1"/>
  <c r="AO97" i="12"/>
  <c r="AJ198" i="12"/>
  <c r="AK198" i="12" s="1"/>
  <c r="AO198" i="12"/>
  <c r="AJ177" i="12"/>
  <c r="AK177" i="12" s="1"/>
  <c r="AO177" i="12"/>
  <c r="AJ48" i="12"/>
  <c r="AK48" i="12" s="1"/>
  <c r="AO48" i="12"/>
  <c r="AJ165" i="12"/>
  <c r="AK165" i="12" s="1"/>
  <c r="AO165" i="12"/>
  <c r="AJ211" i="12"/>
  <c r="AK211" i="12" s="1"/>
  <c r="AO211" i="12"/>
  <c r="AJ187" i="12"/>
  <c r="AK187" i="12" s="1"/>
  <c r="AO187" i="12"/>
  <c r="AJ64" i="12"/>
  <c r="AK64" i="12" s="1"/>
  <c r="AO64" i="12"/>
  <c r="AJ162" i="12"/>
  <c r="AK162" i="12" s="1"/>
  <c r="AO162" i="12"/>
  <c r="AJ150" i="12"/>
  <c r="AK150" i="12" s="1"/>
  <c r="AO150" i="12"/>
  <c r="AJ49" i="12"/>
  <c r="AK49" i="12" s="1"/>
  <c r="AO49" i="12"/>
  <c r="AJ135" i="12"/>
  <c r="AK135" i="12" s="1"/>
  <c r="AO135" i="12"/>
  <c r="AJ151" i="12"/>
  <c r="AK151" i="12" s="1"/>
  <c r="AO151" i="12"/>
  <c r="AJ59" i="12"/>
  <c r="AK59" i="12" s="1"/>
  <c r="AO59" i="12"/>
  <c r="AJ25" i="12"/>
  <c r="AK25" i="12" s="1"/>
  <c r="AO25" i="12"/>
  <c r="AJ69" i="12"/>
  <c r="AK69" i="12" s="1"/>
  <c r="AO69" i="12"/>
  <c r="AJ205" i="12"/>
  <c r="AK205" i="12" s="1"/>
  <c r="AO205" i="12"/>
  <c r="AJ67" i="12"/>
  <c r="AK67" i="12" s="1"/>
  <c r="AO67" i="12"/>
  <c r="AJ68" i="12"/>
  <c r="AK68" i="12" s="1"/>
  <c r="AO68" i="12"/>
  <c r="AJ169" i="12"/>
  <c r="AK169" i="12" s="1"/>
  <c r="AO169" i="12"/>
  <c r="AJ35" i="12"/>
  <c r="AK35" i="12" s="1"/>
  <c r="AO35" i="12"/>
  <c r="AJ61" i="12"/>
  <c r="AK61" i="12" s="1"/>
  <c r="AO61" i="12"/>
  <c r="AJ93" i="12"/>
  <c r="AK93" i="12" s="1"/>
  <c r="AO93" i="12"/>
  <c r="AJ46" i="12"/>
  <c r="AK46" i="12" s="1"/>
  <c r="AO46" i="12"/>
  <c r="AJ130" i="12"/>
  <c r="AK130" i="12" s="1"/>
  <c r="AO130" i="12"/>
  <c r="AJ238" i="12"/>
  <c r="AK238" i="12" s="1"/>
  <c r="AO238" i="12"/>
  <c r="AJ242" i="12"/>
  <c r="AK242" i="12" s="1"/>
  <c r="AO242" i="12"/>
  <c r="AJ250" i="12"/>
  <c r="AK250" i="12" s="1"/>
  <c r="AO250" i="12"/>
  <c r="AJ273" i="12"/>
  <c r="AK273" i="12" s="1"/>
  <c r="AO273" i="12"/>
  <c r="AJ270" i="12"/>
  <c r="AK270" i="12" s="1"/>
  <c r="AO270" i="12"/>
  <c r="AJ244" i="12"/>
  <c r="AK244" i="12" s="1"/>
  <c r="AO244" i="12"/>
  <c r="AJ220" i="12"/>
  <c r="AK220" i="12" s="1"/>
  <c r="AO220" i="12"/>
  <c r="AJ209" i="12"/>
  <c r="AK209" i="12" s="1"/>
  <c r="AO209" i="12"/>
  <c r="AJ184" i="12"/>
  <c r="AK184" i="12" s="1"/>
  <c r="AO184" i="12"/>
  <c r="AJ196" i="12"/>
  <c r="AK196" i="12" s="1"/>
  <c r="AO196" i="12"/>
  <c r="AJ146" i="12"/>
  <c r="AK146" i="12" s="1"/>
  <c r="AO146" i="12"/>
  <c r="AJ144" i="12"/>
  <c r="AK144" i="12" s="1"/>
  <c r="AO144" i="12"/>
  <c r="AJ185" i="12"/>
  <c r="AK185" i="12" s="1"/>
  <c r="AO185" i="12"/>
  <c r="AJ194" i="12"/>
  <c r="AK194" i="12" s="1"/>
  <c r="AO194" i="12"/>
  <c r="AJ217" i="12"/>
  <c r="AK217" i="12" s="1"/>
  <c r="AO217" i="12"/>
  <c r="AJ124" i="12"/>
  <c r="AK124" i="12" s="1"/>
  <c r="AO124" i="12"/>
  <c r="AJ149" i="12"/>
  <c r="AK149" i="12" s="1"/>
  <c r="AO149" i="12"/>
  <c r="AJ139" i="12"/>
  <c r="AK139" i="12" s="1"/>
  <c r="AO139" i="12"/>
  <c r="AJ133" i="12"/>
  <c r="AK133" i="12" s="1"/>
  <c r="AO133" i="12"/>
  <c r="AJ190" i="12"/>
  <c r="AK190" i="12" s="1"/>
  <c r="AO190" i="12"/>
  <c r="AJ213" i="12"/>
  <c r="AK213" i="12" s="1"/>
  <c r="AO213" i="12"/>
  <c r="AJ53" i="12"/>
  <c r="AK53" i="12" s="1"/>
  <c r="AO53" i="12"/>
  <c r="AJ50" i="12"/>
  <c r="AK50" i="12" s="1"/>
  <c r="AO50" i="12"/>
  <c r="AJ193" i="12"/>
  <c r="AK193" i="12" s="1"/>
  <c r="AO193" i="12"/>
  <c r="AJ126" i="12"/>
  <c r="AK126" i="12" s="1"/>
  <c r="AO126" i="12"/>
  <c r="AJ18" i="12"/>
  <c r="AK18" i="12" s="1"/>
  <c r="AO18" i="12"/>
  <c r="AJ203" i="12"/>
  <c r="AK203" i="12" s="1"/>
  <c r="AO203" i="12"/>
  <c r="AJ10" i="12"/>
  <c r="AK10" i="12" s="1"/>
  <c r="AO10" i="12"/>
  <c r="AJ45" i="12"/>
  <c r="AK45" i="12" s="1"/>
  <c r="AO45" i="12"/>
  <c r="AJ171" i="12"/>
  <c r="AK171" i="12" s="1"/>
  <c r="AO171" i="12"/>
  <c r="AJ52" i="12"/>
  <c r="AK52" i="12" s="1"/>
  <c r="AO52" i="12"/>
  <c r="AJ274" i="12"/>
  <c r="AK274" i="12" s="1"/>
  <c r="AO274" i="12"/>
  <c r="AJ245" i="12"/>
  <c r="AK245" i="12" s="1"/>
  <c r="AO245" i="12"/>
  <c r="AJ261" i="12"/>
  <c r="AK261" i="12" s="1"/>
  <c r="AO261" i="12"/>
  <c r="AJ264" i="12"/>
  <c r="AK264" i="12" s="1"/>
  <c r="AO264" i="12"/>
  <c r="AJ275" i="12"/>
  <c r="AK275" i="12" s="1"/>
  <c r="AO275" i="12"/>
  <c r="AI277" i="12"/>
  <c r="AI279" i="12" s="1"/>
  <c r="AF174" i="12"/>
  <c r="AG174" i="12" s="1"/>
  <c r="AF6" i="12"/>
  <c r="AG6" i="12" s="1"/>
  <c r="AF95" i="12"/>
  <c r="AG95" i="12" s="1"/>
  <c r="AF182" i="12"/>
  <c r="AG182" i="12" s="1"/>
  <c r="AF248" i="12"/>
  <c r="AG248" i="12" s="1"/>
  <c r="AF267" i="12"/>
  <c r="AG267" i="12" s="1"/>
  <c r="AF66" i="12"/>
  <c r="AG66" i="12" s="1"/>
  <c r="AF52" i="12"/>
  <c r="AG52" i="12" s="1"/>
  <c r="AF264" i="12"/>
  <c r="AG264" i="12" s="1"/>
  <c r="AF188" i="12"/>
  <c r="AG188" i="12" s="1"/>
  <c r="AK77" i="12"/>
  <c r="AF62" i="12"/>
  <c r="AG62" i="12" s="1"/>
  <c r="AK253" i="12"/>
  <c r="AK252" i="12"/>
  <c r="AF224" i="12"/>
  <c r="AG224" i="12" s="1"/>
  <c r="AF117" i="12"/>
  <c r="AG117" i="12" s="1"/>
  <c r="AF141" i="12"/>
  <c r="AG141" i="12" s="1"/>
  <c r="AF43" i="12"/>
  <c r="AG43" i="12" s="1"/>
  <c r="N174" i="12"/>
  <c r="O174" i="12" s="1"/>
  <c r="N92" i="12"/>
  <c r="O92" i="12" s="1"/>
  <c r="AF98" i="12"/>
  <c r="AG98" i="12" s="1"/>
  <c r="K229" i="12"/>
  <c r="N18" i="12"/>
  <c r="O18" i="12" s="1"/>
  <c r="K198" i="12"/>
  <c r="N75" i="12"/>
  <c r="O75" i="12" s="1"/>
  <c r="AF215" i="12"/>
  <c r="AG215" i="12" s="1"/>
  <c r="N195" i="12"/>
  <c r="O195" i="12" s="1"/>
  <c r="AF195" i="12"/>
  <c r="AG195" i="12" s="1"/>
  <c r="N189" i="12"/>
  <c r="O189" i="12" s="1"/>
  <c r="K19" i="12"/>
  <c r="K53" i="12"/>
  <c r="AF48" i="12"/>
  <c r="AG48" i="12" s="1"/>
  <c r="AF135" i="12"/>
  <c r="AG135" i="12" s="1"/>
  <c r="N28" i="12"/>
  <c r="O28" i="12" s="1"/>
  <c r="K23" i="12"/>
  <c r="AF146" i="12"/>
  <c r="AG146" i="12" s="1"/>
  <c r="W157" i="12"/>
  <c r="X157" i="12" s="1"/>
  <c r="K87" i="12"/>
  <c r="N65" i="12"/>
  <c r="O65" i="12" s="1"/>
  <c r="N33" i="12"/>
  <c r="O33" i="12" s="1"/>
  <c r="K16" i="12"/>
  <c r="W33" i="12"/>
  <c r="X33" i="12" s="1"/>
  <c r="W77" i="12"/>
  <c r="X77" i="12" s="1"/>
  <c r="N213" i="12"/>
  <c r="O213" i="12" s="1"/>
  <c r="N127" i="12"/>
  <c r="O127" i="12" s="1"/>
  <c r="K272" i="12"/>
  <c r="K264" i="12"/>
  <c r="K122" i="12"/>
  <c r="AF170" i="12"/>
  <c r="AG170" i="12" s="1"/>
  <c r="AF223" i="12"/>
  <c r="AG223" i="12" s="1"/>
  <c r="K119" i="12"/>
  <c r="N203" i="12"/>
  <c r="O203" i="12" s="1"/>
  <c r="AF203" i="12"/>
  <c r="AG203" i="12" s="1"/>
  <c r="N76" i="12"/>
  <c r="O76" i="12" s="1"/>
  <c r="N212" i="12"/>
  <c r="O212" i="12" s="1"/>
  <c r="W190" i="12"/>
  <c r="X190" i="12" s="1"/>
  <c r="K77" i="12"/>
  <c r="N46" i="12"/>
  <c r="O46" i="12" s="1"/>
  <c r="K157" i="12"/>
  <c r="N179" i="12"/>
  <c r="O179" i="12" s="1"/>
  <c r="N180" i="12"/>
  <c r="O180" i="12" s="1"/>
  <c r="K150" i="12"/>
  <c r="N230" i="12"/>
  <c r="O230" i="12" s="1"/>
  <c r="K248" i="12"/>
  <c r="AF131" i="12"/>
  <c r="AG131" i="12" s="1"/>
  <c r="W196" i="12"/>
  <c r="X196" i="12" s="1"/>
  <c r="W211" i="12"/>
  <c r="X211" i="12" s="1"/>
  <c r="W187" i="12"/>
  <c r="X187" i="12" s="1"/>
  <c r="W64" i="12"/>
  <c r="X64" i="12" s="1"/>
  <c r="AF81" i="12"/>
  <c r="AG81" i="12" s="1"/>
  <c r="N27" i="12"/>
  <c r="O27" i="12" s="1"/>
  <c r="W92" i="12"/>
  <c r="X92" i="12" s="1"/>
  <c r="AF47" i="12"/>
  <c r="AG47" i="12" s="1"/>
  <c r="N87" i="12"/>
  <c r="O87" i="12" s="1"/>
  <c r="AF87" i="12"/>
  <c r="AG87" i="12" s="1"/>
  <c r="W140" i="12"/>
  <c r="X140" i="12" s="1"/>
  <c r="W40" i="12"/>
  <c r="X40" i="12" s="1"/>
  <c r="K70" i="12"/>
  <c r="W144" i="12"/>
  <c r="X144" i="12" s="1"/>
  <c r="K104" i="12"/>
  <c r="W135" i="12"/>
  <c r="X135" i="12" s="1"/>
  <c r="N36" i="12"/>
  <c r="O36" i="12" s="1"/>
  <c r="K213" i="12"/>
  <c r="AF176" i="12"/>
  <c r="AG176" i="12" s="1"/>
  <c r="N129" i="12"/>
  <c r="O129" i="12" s="1"/>
  <c r="W202" i="12"/>
  <c r="X202" i="12" s="1"/>
  <c r="K26" i="12"/>
  <c r="N119" i="12"/>
  <c r="O119" i="12" s="1"/>
  <c r="W169" i="12"/>
  <c r="X169" i="12" s="1"/>
  <c r="AF214" i="12"/>
  <c r="AG214" i="12" s="1"/>
  <c r="N10" i="12"/>
  <c r="O10" i="12" s="1"/>
  <c r="AF10" i="12"/>
  <c r="AG10" i="12" s="1"/>
  <c r="AF93" i="12"/>
  <c r="AG93" i="12" s="1"/>
  <c r="N233" i="12"/>
  <c r="O233" i="12" s="1"/>
  <c r="AF245" i="12"/>
  <c r="AG245" i="12" s="1"/>
  <c r="K263" i="12"/>
  <c r="AF273" i="12"/>
  <c r="AG273" i="12" s="1"/>
  <c r="AF259" i="12"/>
  <c r="AG259" i="12" s="1"/>
  <c r="W13" i="12"/>
  <c r="X13" i="12" s="1"/>
  <c r="W228" i="12"/>
  <c r="X228" i="12" s="1"/>
  <c r="W168" i="12"/>
  <c r="X168" i="12" s="1"/>
  <c r="W231" i="12"/>
  <c r="X231" i="12" s="1"/>
  <c r="W91" i="12"/>
  <c r="X91" i="12" s="1"/>
  <c r="AF207" i="12"/>
  <c r="AG207" i="12" s="1"/>
  <c r="W123" i="12"/>
  <c r="X123" i="12" s="1"/>
  <c r="AF160" i="12"/>
  <c r="AG160" i="12" s="1"/>
  <c r="AF212" i="12"/>
  <c r="AG212" i="12" s="1"/>
  <c r="W195" i="12"/>
  <c r="X195" i="12" s="1"/>
  <c r="AF29" i="12"/>
  <c r="AG29" i="12" s="1"/>
  <c r="W189" i="12"/>
  <c r="X189" i="12" s="1"/>
  <c r="K208" i="12"/>
  <c r="N237" i="12"/>
  <c r="O237" i="12" s="1"/>
  <c r="K255" i="12"/>
  <c r="AF232" i="12"/>
  <c r="AG232" i="12" s="1"/>
  <c r="N270" i="12"/>
  <c r="O270" i="12" s="1"/>
  <c r="K254" i="12"/>
  <c r="N98" i="12"/>
  <c r="O98" i="12" s="1"/>
  <c r="W82" i="12"/>
  <c r="X82" i="12" s="1"/>
  <c r="K79" i="12"/>
  <c r="N48" i="12"/>
  <c r="O48" i="12" s="1"/>
  <c r="W174" i="12"/>
  <c r="X174" i="12" s="1"/>
  <c r="N44" i="12"/>
  <c r="O44" i="12" s="1"/>
  <c r="N95" i="12"/>
  <c r="O95" i="12" s="1"/>
  <c r="N188" i="12"/>
  <c r="O188" i="12" s="1"/>
  <c r="AF213" i="12"/>
  <c r="AG213" i="12" s="1"/>
  <c r="K141" i="12"/>
  <c r="N206" i="12"/>
  <c r="O206" i="12" s="1"/>
  <c r="K28" i="12"/>
  <c r="K60" i="12"/>
  <c r="W10" i="12"/>
  <c r="X10" i="12" s="1"/>
  <c r="N77" i="12"/>
  <c r="O77" i="12" s="1"/>
  <c r="W51" i="12"/>
  <c r="X51" i="12" s="1"/>
  <c r="AF269" i="12"/>
  <c r="AG269" i="12" s="1"/>
  <c r="AF161" i="12"/>
  <c r="AG161" i="12" s="1"/>
  <c r="AF165" i="12"/>
  <c r="AG165" i="12" s="1"/>
  <c r="AF211" i="12"/>
  <c r="AG211" i="12" s="1"/>
  <c r="N24" i="12"/>
  <c r="O24" i="12" s="1"/>
  <c r="W59" i="12"/>
  <c r="X59" i="12" s="1"/>
  <c r="N66" i="12"/>
  <c r="O66" i="12" s="1"/>
  <c r="W45" i="12"/>
  <c r="X45" i="12" s="1"/>
  <c r="AF260" i="12"/>
  <c r="AG260" i="12" s="1"/>
  <c r="K174" i="12"/>
  <c r="K103" i="12"/>
  <c r="N185" i="12"/>
  <c r="O185" i="12" s="1"/>
  <c r="N194" i="12"/>
  <c r="O194" i="12" s="1"/>
  <c r="W95" i="12"/>
  <c r="X95" i="12" s="1"/>
  <c r="W212" i="12"/>
  <c r="X212" i="12" s="1"/>
  <c r="AF219" i="12"/>
  <c r="AG219" i="12" s="1"/>
  <c r="N202" i="12"/>
  <c r="O202" i="12" s="1"/>
  <c r="N17" i="12"/>
  <c r="O17" i="12" s="1"/>
  <c r="K274" i="12"/>
  <c r="T232" i="12"/>
  <c r="T261" i="12"/>
  <c r="N90" i="12"/>
  <c r="O90" i="12" s="1"/>
  <c r="N158" i="12"/>
  <c r="O158" i="12" s="1"/>
  <c r="N139" i="12"/>
  <c r="O139" i="12" s="1"/>
  <c r="T34" i="12"/>
  <c r="N145" i="12"/>
  <c r="O145" i="12" s="1"/>
  <c r="K69" i="12"/>
  <c r="K113" i="12"/>
  <c r="N80" i="12"/>
  <c r="O80" i="12" s="1"/>
  <c r="K73" i="12"/>
  <c r="K244" i="12"/>
  <c r="W41" i="12"/>
  <c r="X41" i="12" s="1"/>
  <c r="W6" i="12"/>
  <c r="X6" i="12" s="1"/>
  <c r="W158" i="12"/>
  <c r="X158" i="12" s="1"/>
  <c r="W102" i="12"/>
  <c r="X102" i="12" s="1"/>
  <c r="K95" i="12"/>
  <c r="K46" i="12"/>
  <c r="K51" i="12"/>
  <c r="W128" i="12"/>
  <c r="X128" i="12" s="1"/>
  <c r="W57" i="12"/>
  <c r="X57" i="12" s="1"/>
  <c r="W90" i="12"/>
  <c r="X90" i="12" s="1"/>
  <c r="W97" i="12"/>
  <c r="X97" i="12" s="1"/>
  <c r="K108" i="12"/>
  <c r="W207" i="12"/>
  <c r="X207" i="12" s="1"/>
  <c r="K225" i="12"/>
  <c r="N215" i="12"/>
  <c r="O215" i="12" s="1"/>
  <c r="W145" i="12"/>
  <c r="X145" i="12" s="1"/>
  <c r="K154" i="12"/>
  <c r="K39" i="12"/>
  <c r="W18" i="12"/>
  <c r="X18" i="12" s="1"/>
  <c r="W19" i="12"/>
  <c r="X19" i="12" s="1"/>
  <c r="W42" i="12"/>
  <c r="X42" i="12" s="1"/>
  <c r="K171" i="12"/>
  <c r="K56" i="12"/>
  <c r="N242" i="12"/>
  <c r="O242" i="12" s="1"/>
  <c r="W271" i="12"/>
  <c r="X271" i="12" s="1"/>
  <c r="T251" i="12"/>
  <c r="N183" i="12"/>
  <c r="O183" i="12" s="1"/>
  <c r="T76" i="12"/>
  <c r="W138" i="12"/>
  <c r="X138" i="12" s="1"/>
  <c r="W151" i="12"/>
  <c r="X151" i="12" s="1"/>
  <c r="W119" i="12"/>
  <c r="X119" i="12" s="1"/>
  <c r="W268" i="12"/>
  <c r="X268" i="12" s="1"/>
  <c r="W172" i="12"/>
  <c r="X172" i="12" s="1"/>
  <c r="W209" i="12"/>
  <c r="X209" i="12" s="1"/>
  <c r="K170" i="12"/>
  <c r="N124" i="12"/>
  <c r="O124" i="12" s="1"/>
  <c r="W15" i="12"/>
  <c r="X15" i="12" s="1"/>
  <c r="W36" i="12"/>
  <c r="X36" i="12" s="1"/>
  <c r="W65" i="12"/>
  <c r="X65" i="12" s="1"/>
  <c r="W113" i="12"/>
  <c r="X113" i="12" s="1"/>
  <c r="N45" i="12"/>
  <c r="O45" i="12" s="1"/>
  <c r="K84" i="12"/>
  <c r="N56" i="12"/>
  <c r="O56" i="12" s="1"/>
  <c r="W238" i="12"/>
  <c r="X238" i="12" s="1"/>
  <c r="K265" i="12"/>
  <c r="K243" i="12"/>
  <c r="N257" i="12"/>
  <c r="O257" i="12" s="1"/>
  <c r="K267" i="12"/>
  <c r="N173" i="12"/>
  <c r="O173" i="12" s="1"/>
  <c r="W112" i="12"/>
  <c r="X112" i="12" s="1"/>
  <c r="K156" i="12"/>
  <c r="K98" i="12"/>
  <c r="K155" i="12"/>
  <c r="K75" i="12"/>
  <c r="N168" i="12"/>
  <c r="O168" i="12" s="1"/>
  <c r="K27" i="12"/>
  <c r="W93" i="12"/>
  <c r="X93" i="12" s="1"/>
  <c r="K42" i="12"/>
  <c r="W265" i="12"/>
  <c r="X265" i="12" s="1"/>
  <c r="AF266" i="12"/>
  <c r="AG266" i="12" s="1"/>
  <c r="W239" i="12"/>
  <c r="X239" i="12" s="1"/>
  <c r="N234" i="12"/>
  <c r="O234" i="12" s="1"/>
  <c r="W247" i="12"/>
  <c r="X247" i="12" s="1"/>
  <c r="K161" i="12"/>
  <c r="AF192" i="12"/>
  <c r="AG192" i="12" s="1"/>
  <c r="AF197" i="12"/>
  <c r="AG197" i="12" s="1"/>
  <c r="W48" i="12"/>
  <c r="X48" i="12" s="1"/>
  <c r="K9" i="12"/>
  <c r="K71" i="12"/>
  <c r="AF106" i="12"/>
  <c r="AG106" i="12" s="1"/>
  <c r="K194" i="12"/>
  <c r="K217" i="12"/>
  <c r="AF147" i="12"/>
  <c r="AG147" i="12" s="1"/>
  <c r="N182" i="12"/>
  <c r="O182" i="12" s="1"/>
  <c r="K117" i="12"/>
  <c r="T29" i="12"/>
  <c r="K219" i="12"/>
  <c r="N131" i="12"/>
  <c r="O131" i="12" s="1"/>
  <c r="W193" i="12"/>
  <c r="X193" i="12" s="1"/>
  <c r="AF39" i="12"/>
  <c r="AG39" i="12" s="1"/>
  <c r="N22" i="12"/>
  <c r="O22" i="12" s="1"/>
  <c r="N7" i="12"/>
  <c r="O7" i="12" s="1"/>
  <c r="K10" i="12"/>
  <c r="K127" i="12"/>
  <c r="K242" i="12"/>
  <c r="N269" i="12"/>
  <c r="O269" i="12" s="1"/>
  <c r="T266" i="12"/>
  <c r="N249" i="12"/>
  <c r="O249" i="12" s="1"/>
  <c r="W241" i="12"/>
  <c r="X241" i="12" s="1"/>
  <c r="AF262" i="12"/>
  <c r="AG262" i="12" s="1"/>
  <c r="W251" i="12"/>
  <c r="X251" i="12" s="1"/>
  <c r="N275" i="12"/>
  <c r="O275" i="12" s="1"/>
  <c r="AF121" i="12"/>
  <c r="AG121" i="12" s="1"/>
  <c r="K114" i="12"/>
  <c r="N170" i="12"/>
  <c r="O170" i="12" s="1"/>
  <c r="N115" i="12"/>
  <c r="O115" i="12" s="1"/>
  <c r="K88" i="12"/>
  <c r="N165" i="12"/>
  <c r="O165" i="12" s="1"/>
  <c r="W180" i="12"/>
  <c r="X180" i="12" s="1"/>
  <c r="W218" i="12"/>
  <c r="X218" i="12" s="1"/>
  <c r="W160" i="12"/>
  <c r="X160" i="12" s="1"/>
  <c r="W75" i="12"/>
  <c r="X75" i="12" s="1"/>
  <c r="T27" i="12"/>
  <c r="W139" i="12"/>
  <c r="X139" i="12" s="1"/>
  <c r="T269" i="12"/>
  <c r="T234" i="12"/>
  <c r="R277" i="12"/>
  <c r="G277" i="12"/>
  <c r="W164" i="12"/>
  <c r="X164" i="12" s="1"/>
  <c r="N153" i="12"/>
  <c r="O153" i="12" s="1"/>
  <c r="W220" i="12"/>
  <c r="X220" i="12" s="1"/>
  <c r="N161" i="12"/>
  <c r="O161" i="12" s="1"/>
  <c r="W221" i="12"/>
  <c r="X221" i="12" s="1"/>
  <c r="T170" i="12"/>
  <c r="N41" i="12"/>
  <c r="O41" i="12" s="1"/>
  <c r="N211" i="12"/>
  <c r="O211" i="12" s="1"/>
  <c r="W106" i="12"/>
  <c r="X106" i="12" s="1"/>
  <c r="N64" i="12"/>
  <c r="O64" i="12" s="1"/>
  <c r="T175" i="12"/>
  <c r="W182" i="12"/>
  <c r="X182" i="12" s="1"/>
  <c r="W24" i="12"/>
  <c r="X24" i="12" s="1"/>
  <c r="K59" i="12"/>
  <c r="W12" i="12"/>
  <c r="X12" i="12" s="1"/>
  <c r="W131" i="12"/>
  <c r="X131" i="12" s="1"/>
  <c r="AF60" i="12"/>
  <c r="AG60" i="12" s="1"/>
  <c r="K128" i="12"/>
  <c r="N274" i="12"/>
  <c r="O274" i="12" s="1"/>
  <c r="W269" i="12"/>
  <c r="X269" i="12" s="1"/>
  <c r="W249" i="12"/>
  <c r="X249" i="12" s="1"/>
  <c r="K241" i="12"/>
  <c r="T263" i="12"/>
  <c r="K258" i="12"/>
  <c r="N243" i="12"/>
  <c r="O243" i="12" s="1"/>
  <c r="W273" i="12"/>
  <c r="X273" i="12" s="1"/>
  <c r="AF272" i="12"/>
  <c r="AG272" i="12" s="1"/>
  <c r="K247" i="12"/>
  <c r="K259" i="12"/>
  <c r="T259" i="12"/>
  <c r="W267" i="12"/>
  <c r="X267" i="12" s="1"/>
  <c r="K252" i="12"/>
  <c r="W137" i="12"/>
  <c r="X137" i="12" s="1"/>
  <c r="K76" i="12"/>
  <c r="N186" i="12"/>
  <c r="O186" i="12" s="1"/>
  <c r="W152" i="12"/>
  <c r="X152" i="12" s="1"/>
  <c r="K85" i="12"/>
  <c r="AF155" i="12"/>
  <c r="AG155" i="12" s="1"/>
  <c r="K177" i="12"/>
  <c r="T41" i="12"/>
  <c r="W115" i="12"/>
  <c r="X115" i="12" s="1"/>
  <c r="K48" i="12"/>
  <c r="W146" i="12"/>
  <c r="X146" i="12" s="1"/>
  <c r="K179" i="12"/>
  <c r="W165" i="12"/>
  <c r="X165" i="12" s="1"/>
  <c r="K6" i="12"/>
  <c r="W175" i="12"/>
  <c r="X175" i="12" s="1"/>
  <c r="K20" i="12"/>
  <c r="W142" i="12"/>
  <c r="X142" i="12" s="1"/>
  <c r="K201" i="12"/>
  <c r="T15" i="12"/>
  <c r="K195" i="12"/>
  <c r="W50" i="12"/>
  <c r="X50" i="12" s="1"/>
  <c r="K189" i="12"/>
  <c r="N5" i="12"/>
  <c r="K230" i="12"/>
  <c r="K45" i="12"/>
  <c r="K43" i="12"/>
  <c r="K235" i="12"/>
  <c r="T9" i="12"/>
  <c r="T141" i="12"/>
  <c r="T223" i="12"/>
  <c r="N254" i="12"/>
  <c r="O254" i="12" s="1"/>
  <c r="J277" i="12"/>
  <c r="N172" i="12"/>
  <c r="O172" i="12" s="1"/>
  <c r="W114" i="12"/>
  <c r="X114" i="12" s="1"/>
  <c r="K165" i="12"/>
  <c r="T103" i="12"/>
  <c r="N123" i="12"/>
  <c r="O123" i="12" s="1"/>
  <c r="W194" i="12"/>
  <c r="X194" i="12" s="1"/>
  <c r="K14" i="12"/>
  <c r="AF8" i="12"/>
  <c r="AG8" i="12" s="1"/>
  <c r="W124" i="12"/>
  <c r="X124" i="12" s="1"/>
  <c r="W149" i="12"/>
  <c r="X149" i="12" s="1"/>
  <c r="AF72" i="12"/>
  <c r="AG72" i="12" s="1"/>
  <c r="T30" i="12"/>
  <c r="AF190" i="12"/>
  <c r="AG190" i="12" s="1"/>
  <c r="AF59" i="12"/>
  <c r="AG59" i="12" s="1"/>
  <c r="N227" i="12"/>
  <c r="O227" i="12" s="1"/>
  <c r="T129" i="12"/>
  <c r="W5" i="12"/>
  <c r="X5" i="12" s="1"/>
  <c r="W67" i="12"/>
  <c r="X67" i="12" s="1"/>
  <c r="K96" i="12"/>
  <c r="W32" i="12"/>
  <c r="X32" i="12" s="1"/>
  <c r="K7" i="12"/>
  <c r="N208" i="12"/>
  <c r="O208" i="12" s="1"/>
  <c r="W127" i="12"/>
  <c r="X127" i="12" s="1"/>
  <c r="K31" i="12"/>
  <c r="K62" i="12"/>
  <c r="K52" i="12"/>
  <c r="W233" i="12"/>
  <c r="X233" i="12" s="1"/>
  <c r="W242" i="12"/>
  <c r="X242" i="12" s="1"/>
  <c r="W250" i="12"/>
  <c r="X250" i="12" s="1"/>
  <c r="K249" i="12"/>
  <c r="K262" i="12"/>
  <c r="W186" i="12"/>
  <c r="X186" i="12" s="1"/>
  <c r="W143" i="12"/>
  <c r="X143" i="12" s="1"/>
  <c r="K221" i="12"/>
  <c r="K216" i="12"/>
  <c r="K181" i="12"/>
  <c r="K146" i="12"/>
  <c r="K100" i="12"/>
  <c r="K175" i="12"/>
  <c r="K151" i="12"/>
  <c r="T36" i="12"/>
  <c r="K50" i="12"/>
  <c r="K89" i="12"/>
  <c r="T208" i="12"/>
  <c r="K17" i="12"/>
  <c r="K80" i="12"/>
  <c r="K238" i="12"/>
  <c r="T239" i="12"/>
  <c r="T264" i="12"/>
  <c r="W46" i="12"/>
  <c r="X46" i="12" s="1"/>
  <c r="W235" i="12"/>
  <c r="X235" i="12" s="1"/>
  <c r="W105" i="12"/>
  <c r="X105" i="12" s="1"/>
  <c r="W34" i="12"/>
  <c r="X34" i="12" s="1"/>
  <c r="W47" i="12"/>
  <c r="X47" i="12" s="1"/>
  <c r="W28" i="12"/>
  <c r="X28" i="12" s="1"/>
  <c r="AC10" i="12"/>
  <c r="AC109" i="12"/>
  <c r="W103" i="12"/>
  <c r="X103" i="12" s="1"/>
  <c r="AF76" i="12"/>
  <c r="AG76" i="12" s="1"/>
  <c r="W192" i="12"/>
  <c r="X192" i="12" s="1"/>
  <c r="AF40" i="12"/>
  <c r="AG40" i="12" s="1"/>
  <c r="AF179" i="12"/>
  <c r="AG179" i="12" s="1"/>
  <c r="AF112" i="12"/>
  <c r="AG112" i="12" s="1"/>
  <c r="AF13" i="12"/>
  <c r="AG13" i="12" s="1"/>
  <c r="AF187" i="12"/>
  <c r="AG187" i="12" s="1"/>
  <c r="AF74" i="12"/>
  <c r="AG74" i="12" s="1"/>
  <c r="AF167" i="12"/>
  <c r="AG167" i="12" s="1"/>
  <c r="AF17" i="12"/>
  <c r="AG17" i="12" s="1"/>
  <c r="AF19" i="12"/>
  <c r="AG19" i="12" s="1"/>
  <c r="AF238" i="12"/>
  <c r="AG238" i="12" s="1"/>
  <c r="AF263" i="12"/>
  <c r="AG263" i="12" s="1"/>
  <c r="W243" i="12"/>
  <c r="X243" i="12" s="1"/>
  <c r="AF244" i="12"/>
  <c r="AG244" i="12" s="1"/>
  <c r="AF180" i="12"/>
  <c r="AG180" i="12" s="1"/>
  <c r="AF194" i="12"/>
  <c r="AG194" i="12" s="1"/>
  <c r="AF142" i="12"/>
  <c r="AG142" i="12" s="1"/>
  <c r="AF151" i="12"/>
  <c r="AG151" i="12" s="1"/>
  <c r="AF25" i="12"/>
  <c r="AG25" i="12" s="1"/>
  <c r="AF119" i="12"/>
  <c r="AG119" i="12" s="1"/>
  <c r="AF35" i="12"/>
  <c r="AG35" i="12" s="1"/>
  <c r="AF55" i="12"/>
  <c r="AG55" i="12" s="1"/>
  <c r="AF94" i="12"/>
  <c r="AG94" i="12" s="1"/>
  <c r="W122" i="12"/>
  <c r="X122" i="12" s="1"/>
  <c r="AF109" i="12"/>
  <c r="AG109" i="12" s="1"/>
  <c r="AF218" i="12"/>
  <c r="AG218" i="12" s="1"/>
  <c r="AF228" i="12"/>
  <c r="AG228" i="12" s="1"/>
  <c r="AF149" i="12"/>
  <c r="AG149" i="12" s="1"/>
  <c r="AF86" i="12"/>
  <c r="AG86" i="12" s="1"/>
  <c r="AF15" i="12"/>
  <c r="AG15" i="12" s="1"/>
  <c r="AF107" i="12"/>
  <c r="AG107" i="12" s="1"/>
  <c r="AF163" i="12"/>
  <c r="AG163" i="12" s="1"/>
  <c r="AF229" i="12"/>
  <c r="AG229" i="12" s="1"/>
  <c r="AC236" i="12"/>
  <c r="AF265" i="12"/>
  <c r="AG265" i="12" s="1"/>
  <c r="AF258" i="12"/>
  <c r="AG258" i="12" s="1"/>
  <c r="AF239" i="12"/>
  <c r="AG239" i="12" s="1"/>
  <c r="AF247" i="12"/>
  <c r="AG247" i="12" s="1"/>
  <c r="AF252" i="12"/>
  <c r="AG252" i="12" s="1"/>
  <c r="AE277" i="12"/>
  <c r="AE279" i="12" s="1"/>
  <c r="AF178" i="12"/>
  <c r="AG178" i="12" s="1"/>
  <c r="AC63" i="12"/>
  <c r="AF136" i="12"/>
  <c r="AG136" i="12" s="1"/>
  <c r="AF152" i="12"/>
  <c r="AG152" i="12" s="1"/>
  <c r="AF144" i="12"/>
  <c r="AG144" i="12" s="1"/>
  <c r="AF44" i="12"/>
  <c r="AG44" i="12" s="1"/>
  <c r="AF102" i="12"/>
  <c r="AG102" i="12" s="1"/>
  <c r="AF104" i="12"/>
  <c r="AG104" i="12" s="1"/>
  <c r="AF30" i="12"/>
  <c r="AG30" i="12" s="1"/>
  <c r="AF240" i="12"/>
  <c r="AG240" i="12" s="1"/>
  <c r="AF138" i="12"/>
  <c r="AG138" i="12" s="1"/>
  <c r="AF196" i="12"/>
  <c r="AG196" i="12" s="1"/>
  <c r="AF105" i="12"/>
  <c r="AG105" i="12" s="1"/>
  <c r="AF166" i="12"/>
  <c r="AG166" i="12" s="1"/>
  <c r="AF126" i="12"/>
  <c r="AG126" i="12" s="1"/>
  <c r="AF169" i="12"/>
  <c r="AG169" i="12" s="1"/>
  <c r="AF116" i="12"/>
  <c r="AG116" i="12" s="1"/>
  <c r="AF31" i="12"/>
  <c r="AG31" i="12" s="1"/>
  <c r="AF236" i="12"/>
  <c r="AG236" i="12" s="1"/>
  <c r="W223" i="12"/>
  <c r="X223" i="12" s="1"/>
  <c r="AC122" i="12"/>
  <c r="W225" i="12"/>
  <c r="X225" i="12" s="1"/>
  <c r="W29" i="12"/>
  <c r="X29" i="12" s="1"/>
  <c r="AC265" i="12"/>
  <c r="AC272" i="12"/>
  <c r="AC212" i="12"/>
  <c r="W199" i="12"/>
  <c r="X199" i="12" s="1"/>
  <c r="W9" i="12"/>
  <c r="X9" i="12" s="1"/>
  <c r="AC92" i="12"/>
  <c r="W25" i="12"/>
  <c r="X25" i="12" s="1"/>
  <c r="W246" i="12"/>
  <c r="X246" i="12" s="1"/>
  <c r="W83" i="12"/>
  <c r="X83" i="12" s="1"/>
  <c r="W99" i="12"/>
  <c r="X99" i="12" s="1"/>
  <c r="W177" i="12"/>
  <c r="X177" i="12" s="1"/>
  <c r="W71" i="12"/>
  <c r="X71" i="12" s="1"/>
  <c r="AC215" i="12"/>
  <c r="W107" i="12"/>
  <c r="X107" i="12" s="1"/>
  <c r="W87" i="12"/>
  <c r="X87" i="12" s="1"/>
  <c r="AC224" i="12"/>
  <c r="W153" i="12"/>
  <c r="X153" i="12" s="1"/>
  <c r="T63" i="12"/>
  <c r="AC98" i="12"/>
  <c r="K121" i="12"/>
  <c r="N108" i="12"/>
  <c r="O108" i="12" s="1"/>
  <c r="N198" i="12"/>
  <c r="O198" i="12" s="1"/>
  <c r="W183" i="12"/>
  <c r="X183" i="12" s="1"/>
  <c r="T184" i="12"/>
  <c r="T40" i="12"/>
  <c r="AC40" i="12"/>
  <c r="T115" i="12"/>
  <c r="W197" i="12"/>
  <c r="X197" i="12" s="1"/>
  <c r="W185" i="12"/>
  <c r="X185" i="12" s="1"/>
  <c r="AC106" i="12"/>
  <c r="K123" i="12"/>
  <c r="W14" i="12"/>
  <c r="X14" i="12" s="1"/>
  <c r="K8" i="12"/>
  <c r="AF64" i="12"/>
  <c r="AG64" i="12" s="1"/>
  <c r="N175" i="12"/>
  <c r="O175" i="12" s="1"/>
  <c r="AF124" i="12"/>
  <c r="AG124" i="12" s="1"/>
  <c r="K132" i="12"/>
  <c r="AF49" i="12"/>
  <c r="AG49" i="12" s="1"/>
  <c r="N49" i="12"/>
  <c r="O49" i="12" s="1"/>
  <c r="AF139" i="12"/>
  <c r="AG139" i="12" s="1"/>
  <c r="I277" i="12"/>
  <c r="N94" i="12"/>
  <c r="O94" i="12" s="1"/>
  <c r="N164" i="12"/>
  <c r="O164" i="12" s="1"/>
  <c r="N137" i="12"/>
  <c r="O137" i="12" s="1"/>
  <c r="AF137" i="12"/>
  <c r="AG137" i="12" s="1"/>
  <c r="K136" i="12"/>
  <c r="AF99" i="12"/>
  <c r="AG99" i="12" s="1"/>
  <c r="T220" i="12"/>
  <c r="AF173" i="12"/>
  <c r="AG173" i="12" s="1"/>
  <c r="W108" i="12"/>
  <c r="X108" i="12" s="1"/>
  <c r="K209" i="12"/>
  <c r="N79" i="12"/>
  <c r="O79" i="12" s="1"/>
  <c r="W170" i="12"/>
  <c r="X170" i="12" s="1"/>
  <c r="N177" i="12"/>
  <c r="O177" i="12" s="1"/>
  <c r="AF70" i="12"/>
  <c r="AG70" i="12" s="1"/>
  <c r="K196" i="12"/>
  <c r="AC48" i="12"/>
  <c r="N9" i="12"/>
  <c r="O9" i="12" s="1"/>
  <c r="N109" i="12"/>
  <c r="O109" i="12" s="1"/>
  <c r="N103" i="12"/>
  <c r="O103" i="12" s="1"/>
  <c r="K13" i="12"/>
  <c r="N187" i="12"/>
  <c r="O187" i="12" s="1"/>
  <c r="K228" i="12"/>
  <c r="AF168" i="12"/>
  <c r="AG168" i="12" s="1"/>
  <c r="AF20" i="12"/>
  <c r="AG20" i="12" s="1"/>
  <c r="AC170" i="12"/>
  <c r="N192" i="12"/>
  <c r="O192" i="12" s="1"/>
  <c r="AF132" i="12"/>
  <c r="AG132" i="12" s="1"/>
  <c r="N132" i="12"/>
  <c r="O132" i="12" s="1"/>
  <c r="M277" i="12"/>
  <c r="W224" i="12"/>
  <c r="X224" i="12" s="1"/>
  <c r="T137" i="12"/>
  <c r="N83" i="12"/>
  <c r="O83" i="12" s="1"/>
  <c r="K226" i="12"/>
  <c r="AC153" i="12"/>
  <c r="K125" i="12"/>
  <c r="W136" i="12"/>
  <c r="X136" i="12" s="1"/>
  <c r="AF143" i="12"/>
  <c r="AG143" i="12" s="1"/>
  <c r="N121" i="12"/>
  <c r="O121" i="12" s="1"/>
  <c r="K152" i="12"/>
  <c r="N85" i="12"/>
  <c r="O85" i="12" s="1"/>
  <c r="AF85" i="12"/>
  <c r="AG85" i="12" s="1"/>
  <c r="T114" i="12"/>
  <c r="W173" i="12"/>
  <c r="X173" i="12" s="1"/>
  <c r="AF221" i="12"/>
  <c r="AG221" i="12" s="1"/>
  <c r="AF199" i="12"/>
  <c r="AG199" i="12" s="1"/>
  <c r="K184" i="12"/>
  <c r="K41" i="12"/>
  <c r="N40" i="12"/>
  <c r="O40" i="12" s="1"/>
  <c r="W70" i="12"/>
  <c r="X70" i="12" s="1"/>
  <c r="K115" i="12"/>
  <c r="AF88" i="12"/>
  <c r="AG88" i="12" s="1"/>
  <c r="N122" i="12"/>
  <c r="O122" i="12" s="1"/>
  <c r="N181" i="12"/>
  <c r="O181" i="12" s="1"/>
  <c r="AF181" i="12"/>
  <c r="AG181" i="12" s="1"/>
  <c r="AF71" i="12"/>
  <c r="AG71" i="12" s="1"/>
  <c r="W109" i="12"/>
  <c r="X109" i="12" s="1"/>
  <c r="K112" i="12"/>
  <c r="N144" i="12"/>
  <c r="O144" i="12" s="1"/>
  <c r="N13" i="12"/>
  <c r="O13" i="12" s="1"/>
  <c r="N106" i="12"/>
  <c r="O106" i="12" s="1"/>
  <c r="T123" i="12"/>
  <c r="N74" i="12"/>
  <c r="O74" i="12" s="1"/>
  <c r="K101" i="12"/>
  <c r="N150" i="12"/>
  <c r="O150" i="12" s="1"/>
  <c r="N110" i="12"/>
  <c r="O110" i="12" s="1"/>
  <c r="AF110" i="12"/>
  <c r="AG110" i="12" s="1"/>
  <c r="W20" i="12"/>
  <c r="X20" i="12" s="1"/>
  <c r="K149" i="12"/>
  <c r="W178" i="12"/>
  <c r="X178" i="12" s="1"/>
  <c r="T121" i="12"/>
  <c r="N221" i="12"/>
  <c r="O221" i="12" s="1"/>
  <c r="W79" i="12"/>
  <c r="X79" i="12" s="1"/>
  <c r="AC183" i="12"/>
  <c r="T71" i="12"/>
  <c r="W44" i="12"/>
  <c r="X44" i="12" s="1"/>
  <c r="W147" i="12"/>
  <c r="X147" i="12" s="1"/>
  <c r="W148" i="12"/>
  <c r="X148" i="12" s="1"/>
  <c r="N166" i="12"/>
  <c r="O166" i="12" s="1"/>
  <c r="N81" i="12"/>
  <c r="O81" i="12" s="1"/>
  <c r="W94" i="12"/>
  <c r="X94" i="12" s="1"/>
  <c r="K94" i="12"/>
  <c r="K172" i="12"/>
  <c r="N157" i="12"/>
  <c r="O157" i="12" s="1"/>
  <c r="AF157" i="12"/>
  <c r="AG157" i="12" s="1"/>
  <c r="K138" i="12"/>
  <c r="W226" i="12"/>
  <c r="X226" i="12" s="1"/>
  <c r="K153" i="12"/>
  <c r="W63" i="12"/>
  <c r="X63" i="12" s="1"/>
  <c r="N136" i="12"/>
  <c r="O136" i="12" s="1"/>
  <c r="W121" i="12"/>
  <c r="X121" i="12" s="1"/>
  <c r="W85" i="12"/>
  <c r="X85" i="12" s="1"/>
  <c r="K220" i="12"/>
  <c r="W134" i="12"/>
  <c r="X134" i="12" s="1"/>
  <c r="W161" i="12"/>
  <c r="X161" i="12" s="1"/>
  <c r="K173" i="12"/>
  <c r="AF216" i="12"/>
  <c r="AG216" i="12" s="1"/>
  <c r="K183" i="12"/>
  <c r="N184" i="12"/>
  <c r="O184" i="12" s="1"/>
  <c r="AF184" i="12"/>
  <c r="AG184" i="12" s="1"/>
  <c r="W155" i="12"/>
  <c r="X155" i="12" s="1"/>
  <c r="AC70" i="12"/>
  <c r="N196" i="12"/>
  <c r="O196" i="12" s="1"/>
  <c r="W88" i="12"/>
  <c r="X88" i="12" s="1"/>
  <c r="AF122" i="12"/>
  <c r="AG122" i="12" s="1"/>
  <c r="W181" i="12"/>
  <c r="X181" i="12" s="1"/>
  <c r="W179" i="12"/>
  <c r="X179" i="12" s="1"/>
  <c r="T13" i="12"/>
  <c r="AF185" i="12"/>
  <c r="AG185" i="12" s="1"/>
  <c r="AF225" i="12"/>
  <c r="AG225" i="12" s="1"/>
  <c r="W74" i="12"/>
  <c r="X74" i="12" s="1"/>
  <c r="K158" i="12"/>
  <c r="AF14" i="12"/>
  <c r="AG14" i="12" s="1"/>
  <c r="AC168" i="12"/>
  <c r="N102" i="12"/>
  <c r="O102" i="12" s="1"/>
  <c r="AF150" i="12"/>
  <c r="AG150" i="12" s="1"/>
  <c r="N149" i="12"/>
  <c r="O149" i="12" s="1"/>
  <c r="AF21" i="12"/>
  <c r="AG21" i="12" s="1"/>
  <c r="N21" i="12"/>
  <c r="O21" i="12" s="1"/>
  <c r="AC204" i="12"/>
  <c r="T136" i="12"/>
  <c r="T216" i="12"/>
  <c r="AF41" i="12"/>
  <c r="AG41" i="12" s="1"/>
  <c r="AC179" i="12"/>
  <c r="AC180" i="12"/>
  <c r="T225" i="12"/>
  <c r="N147" i="12"/>
  <c r="O147" i="12" s="1"/>
  <c r="W150" i="12"/>
  <c r="X150" i="12" s="1"/>
  <c r="N135" i="12"/>
  <c r="O135" i="12" s="1"/>
  <c r="N201" i="12"/>
  <c r="O201" i="12" s="1"/>
  <c r="AF201" i="12"/>
  <c r="AG201" i="12" s="1"/>
  <c r="N167" i="12"/>
  <c r="O167" i="12" s="1"/>
  <c r="W227" i="12"/>
  <c r="X227" i="12" s="1"/>
  <c r="W141" i="12"/>
  <c r="X141" i="12" s="1"/>
  <c r="N229" i="12"/>
  <c r="O229" i="12" s="1"/>
  <c r="AC230" i="12"/>
  <c r="AF33" i="12"/>
  <c r="AG33" i="12" s="1"/>
  <c r="AF171" i="12"/>
  <c r="AG171" i="12" s="1"/>
  <c r="N235" i="12"/>
  <c r="O235" i="12" s="1"/>
  <c r="W261" i="12"/>
  <c r="X261" i="12" s="1"/>
  <c r="N247" i="12"/>
  <c r="O247" i="12" s="1"/>
  <c r="AF270" i="12"/>
  <c r="AG270" i="12" s="1"/>
  <c r="T248" i="12"/>
  <c r="N58" i="12"/>
  <c r="O58" i="12" s="1"/>
  <c r="AF58" i="12"/>
  <c r="AG58" i="12" s="1"/>
  <c r="W30" i="12"/>
  <c r="X30" i="12" s="1"/>
  <c r="K92" i="12"/>
  <c r="AF133" i="12"/>
  <c r="AG133" i="12" s="1"/>
  <c r="W188" i="12"/>
  <c r="X188" i="12" s="1"/>
  <c r="K182" i="12"/>
  <c r="AC24" i="12"/>
  <c r="N111" i="12"/>
  <c r="O111" i="12" s="1"/>
  <c r="AF111" i="12"/>
  <c r="AG111" i="12" s="1"/>
  <c r="N117" i="12"/>
  <c r="O117" i="12" s="1"/>
  <c r="AC145" i="12"/>
  <c r="N159" i="12"/>
  <c r="O159" i="12" s="1"/>
  <c r="W219" i="12"/>
  <c r="X219" i="12" s="1"/>
  <c r="AC205" i="12"/>
  <c r="W191" i="12"/>
  <c r="X191" i="12" s="1"/>
  <c r="N68" i="12"/>
  <c r="O68" i="12" s="1"/>
  <c r="N210" i="12"/>
  <c r="O210" i="12" s="1"/>
  <c r="W54" i="12"/>
  <c r="X54" i="12" s="1"/>
  <c r="N35" i="12"/>
  <c r="O35" i="12" s="1"/>
  <c r="N60" i="12"/>
  <c r="O60" i="12" s="1"/>
  <c r="AF37" i="12"/>
  <c r="AG37" i="12" s="1"/>
  <c r="W66" i="12"/>
  <c r="X66" i="12" s="1"/>
  <c r="T89" i="12"/>
  <c r="AC208" i="12"/>
  <c r="W80" i="12"/>
  <c r="X80" i="12" s="1"/>
  <c r="N84" i="12"/>
  <c r="O84" i="12" s="1"/>
  <c r="N120" i="12"/>
  <c r="O120" i="12" s="1"/>
  <c r="AF51" i="12"/>
  <c r="AG51" i="12" s="1"/>
  <c r="N130" i="12"/>
  <c r="O130" i="12" s="1"/>
  <c r="T237" i="12"/>
  <c r="AF233" i="12"/>
  <c r="AG233" i="12" s="1"/>
  <c r="W236" i="12"/>
  <c r="X236" i="12" s="1"/>
  <c r="N260" i="12"/>
  <c r="O260" i="12" s="1"/>
  <c r="W232" i="12"/>
  <c r="X232" i="12" s="1"/>
  <c r="W253" i="12"/>
  <c r="X253" i="12" s="1"/>
  <c r="N246" i="12"/>
  <c r="O246" i="12" s="1"/>
  <c r="N268" i="12"/>
  <c r="O268" i="12" s="1"/>
  <c r="N263" i="12"/>
  <c r="O263" i="12" s="1"/>
  <c r="AF261" i="12"/>
  <c r="AG261" i="12" s="1"/>
  <c r="AF234" i="12"/>
  <c r="AG234" i="12" s="1"/>
  <c r="T247" i="12"/>
  <c r="N251" i="12"/>
  <c r="O251" i="12" s="1"/>
  <c r="K275" i="12"/>
  <c r="N104" i="12"/>
  <c r="O104" i="12" s="1"/>
  <c r="AC142" i="12"/>
  <c r="W201" i="12"/>
  <c r="X201" i="12" s="1"/>
  <c r="K15" i="12"/>
  <c r="W167" i="12"/>
  <c r="X167" i="12" s="1"/>
  <c r="K163" i="12"/>
  <c r="W213" i="12"/>
  <c r="X213" i="12" s="1"/>
  <c r="AC176" i="12"/>
  <c r="W129" i="12"/>
  <c r="X129" i="12" s="1"/>
  <c r="W69" i="12"/>
  <c r="X69" i="12" s="1"/>
  <c r="N67" i="12"/>
  <c r="O67" i="12" s="1"/>
  <c r="N32" i="12"/>
  <c r="O32" i="12" s="1"/>
  <c r="N126" i="12"/>
  <c r="O126" i="12" s="1"/>
  <c r="W11" i="12"/>
  <c r="X11" i="12" s="1"/>
  <c r="AF65" i="12"/>
  <c r="AG65" i="12" s="1"/>
  <c r="W22" i="12"/>
  <c r="X22" i="12" s="1"/>
  <c r="T55" i="12"/>
  <c r="N113" i="12"/>
  <c r="O113" i="12" s="1"/>
  <c r="N73" i="12"/>
  <c r="O73" i="12" s="1"/>
  <c r="AF73" i="12"/>
  <c r="AG73" i="12" s="1"/>
  <c r="W62" i="12"/>
  <c r="X62" i="12" s="1"/>
  <c r="AC57" i="12"/>
  <c r="T260" i="12"/>
  <c r="N253" i="12"/>
  <c r="O253" i="12" s="1"/>
  <c r="AF271" i="12"/>
  <c r="AG271" i="12" s="1"/>
  <c r="AF268" i="12"/>
  <c r="AG268" i="12" s="1"/>
  <c r="T273" i="12"/>
  <c r="AC264" i="12"/>
  <c r="AF251" i="12"/>
  <c r="AG251" i="12" s="1"/>
  <c r="T270" i="12"/>
  <c r="AF27" i="12"/>
  <c r="AG27" i="12" s="1"/>
  <c r="W58" i="12"/>
  <c r="X58" i="12" s="1"/>
  <c r="W133" i="12"/>
  <c r="X133" i="12" s="1"/>
  <c r="W111" i="12"/>
  <c r="X111" i="12" s="1"/>
  <c r="K36" i="12"/>
  <c r="W53" i="12"/>
  <c r="X53" i="12" s="1"/>
  <c r="K129" i="12"/>
  <c r="N69" i="12"/>
  <c r="O69" i="12" s="1"/>
  <c r="AF69" i="12"/>
  <c r="AG69" i="12" s="1"/>
  <c r="W229" i="12"/>
  <c r="X229" i="12" s="1"/>
  <c r="AF189" i="12"/>
  <c r="AG189" i="12" s="1"/>
  <c r="AF91" i="12"/>
  <c r="AG91" i="12" s="1"/>
  <c r="W96" i="12"/>
  <c r="X96" i="12" s="1"/>
  <c r="K202" i="12"/>
  <c r="W26" i="12"/>
  <c r="X26" i="12" s="1"/>
  <c r="W210" i="12"/>
  <c r="X210" i="12" s="1"/>
  <c r="K223" i="12"/>
  <c r="W206" i="12"/>
  <c r="X206" i="12" s="1"/>
  <c r="K54" i="12"/>
  <c r="N169" i="12"/>
  <c r="O169" i="12" s="1"/>
  <c r="N11" i="12"/>
  <c r="O11" i="12" s="1"/>
  <c r="AF18" i="12"/>
  <c r="AG18" i="12" s="1"/>
  <c r="W116" i="12"/>
  <c r="X116" i="12" s="1"/>
  <c r="W35" i="12"/>
  <c r="X35" i="12" s="1"/>
  <c r="W37" i="12"/>
  <c r="X37" i="12" s="1"/>
  <c r="K203" i="12"/>
  <c r="AC203" i="12"/>
  <c r="N61" i="12"/>
  <c r="O61" i="12" s="1"/>
  <c r="K47" i="12"/>
  <c r="W208" i="12"/>
  <c r="X208" i="12" s="1"/>
  <c r="W84" i="12"/>
  <c r="X84" i="12" s="1"/>
  <c r="W120" i="12"/>
  <c r="X120" i="12" s="1"/>
  <c r="N128" i="12"/>
  <c r="O128" i="12" s="1"/>
  <c r="AF128" i="12"/>
  <c r="AG128" i="12" s="1"/>
  <c r="AC62" i="12"/>
  <c r="W56" i="12"/>
  <c r="X56" i="12" s="1"/>
  <c r="W43" i="12"/>
  <c r="X43" i="12" s="1"/>
  <c r="AC238" i="12"/>
  <c r="N255" i="12"/>
  <c r="O255" i="12" s="1"/>
  <c r="AF255" i="12"/>
  <c r="AG255" i="12" s="1"/>
  <c r="T233" i="12"/>
  <c r="AF274" i="12"/>
  <c r="AG274" i="12" s="1"/>
  <c r="W260" i="12"/>
  <c r="X260" i="12" s="1"/>
  <c r="K232" i="12"/>
  <c r="AF253" i="12"/>
  <c r="AG253" i="12" s="1"/>
  <c r="K266" i="12"/>
  <c r="N245" i="12"/>
  <c r="O245" i="12" s="1"/>
  <c r="K250" i="12"/>
  <c r="T268" i="12"/>
  <c r="AF243" i="12"/>
  <c r="AG243" i="12" s="1"/>
  <c r="N272" i="12"/>
  <c r="O272" i="12" s="1"/>
  <c r="N262" i="12"/>
  <c r="O262" i="12" s="1"/>
  <c r="K240" i="12"/>
  <c r="K135" i="12"/>
  <c r="T69" i="12"/>
  <c r="W159" i="12"/>
  <c r="X159" i="12" s="1"/>
  <c r="W68" i="12"/>
  <c r="X68" i="12" s="1"/>
  <c r="W39" i="12"/>
  <c r="X39" i="12" s="1"/>
  <c r="W214" i="12"/>
  <c r="X214" i="12" s="1"/>
  <c r="AC55" i="12"/>
  <c r="T128" i="12"/>
  <c r="AF242" i="12"/>
  <c r="AG242" i="12" s="1"/>
  <c r="AF275" i="12"/>
  <c r="AG275" i="12" s="1"/>
  <c r="T254" i="12"/>
  <c r="T104" i="12"/>
  <c r="AF92" i="12"/>
  <c r="AG92" i="12" s="1"/>
  <c r="T95" i="12"/>
  <c r="AF24" i="12"/>
  <c r="AG24" i="12" s="1"/>
  <c r="W205" i="12"/>
  <c r="X205" i="12" s="1"/>
  <c r="AC206" i="12"/>
  <c r="AF230" i="12"/>
  <c r="AG230" i="12" s="1"/>
  <c r="N116" i="12"/>
  <c r="O116" i="12" s="1"/>
  <c r="AC65" i="12"/>
  <c r="AF7" i="12"/>
  <c r="AG7" i="12" s="1"/>
  <c r="AC17" i="12"/>
  <c r="N57" i="12"/>
  <c r="O57" i="12" s="1"/>
  <c r="W255" i="12"/>
  <c r="X255" i="12" s="1"/>
  <c r="W274" i="12"/>
  <c r="X274" i="12" s="1"/>
  <c r="W266" i="12"/>
  <c r="X266" i="12" s="1"/>
  <c r="W263" i="12"/>
  <c r="X263" i="12" s="1"/>
  <c r="T243" i="12"/>
  <c r="T272" i="12"/>
  <c r="AF256" i="12"/>
  <c r="AG256" i="12" s="1"/>
  <c r="T252" i="12"/>
  <c r="W215" i="12"/>
  <c r="X215" i="12" s="1"/>
  <c r="K72" i="12"/>
  <c r="N86" i="12"/>
  <c r="O86" i="12" s="1"/>
  <c r="K58" i="12"/>
  <c r="N142" i="12"/>
  <c r="O142" i="12" s="1"/>
  <c r="AF34" i="12"/>
  <c r="AG34" i="12" s="1"/>
  <c r="N15" i="12"/>
  <c r="O15" i="12" s="1"/>
  <c r="K111" i="12"/>
  <c r="AF36" i="12"/>
  <c r="AG36" i="12" s="1"/>
  <c r="N163" i="12"/>
  <c r="O163" i="12" s="1"/>
  <c r="K227" i="12"/>
  <c r="AF129" i="12"/>
  <c r="AG129" i="12" s="1"/>
  <c r="AC69" i="12"/>
  <c r="K159" i="12"/>
  <c r="N219" i="12"/>
  <c r="O219" i="12" s="1"/>
  <c r="N205" i="12"/>
  <c r="O205" i="12" s="1"/>
  <c r="AC189" i="12"/>
  <c r="K210" i="12"/>
  <c r="N39" i="12"/>
  <c r="O39" i="12" s="1"/>
  <c r="K126" i="12"/>
  <c r="K214" i="12"/>
  <c r="K55" i="12"/>
  <c r="AC89" i="12"/>
  <c r="K130" i="12"/>
  <c r="AB278" i="12"/>
  <c r="T238" i="12"/>
  <c r="AC255" i="12"/>
  <c r="K233" i="12"/>
  <c r="K260" i="12"/>
  <c r="W245" i="12"/>
  <c r="X245" i="12" s="1"/>
  <c r="N250" i="12"/>
  <c r="O250" i="12" s="1"/>
  <c r="K268" i="12"/>
  <c r="K261" i="12"/>
  <c r="W258" i="12"/>
  <c r="X258" i="12" s="1"/>
  <c r="K273" i="12"/>
  <c r="W272" i="12"/>
  <c r="X272" i="12" s="1"/>
  <c r="K234" i="12"/>
  <c r="W262" i="12"/>
  <c r="X262" i="12" s="1"/>
  <c r="K251" i="12"/>
  <c r="N256" i="12"/>
  <c r="O256" i="12" s="1"/>
  <c r="AF257" i="12"/>
  <c r="AG257" i="12" s="1"/>
  <c r="T275" i="12"/>
  <c r="N267" i="12"/>
  <c r="O267" i="12" s="1"/>
  <c r="W252" i="12"/>
  <c r="X252" i="12" s="1"/>
  <c r="K67" i="12"/>
  <c r="AC193" i="12"/>
  <c r="K32" i="12"/>
  <c r="N223" i="12"/>
  <c r="O223" i="12" s="1"/>
  <c r="K65" i="12"/>
  <c r="W23" i="12"/>
  <c r="X23" i="12" s="1"/>
  <c r="AC56" i="12"/>
  <c r="T240" i="12"/>
  <c r="T256" i="12"/>
  <c r="T257" i="12"/>
  <c r="N236" i="12"/>
  <c r="O236" i="12" s="1"/>
  <c r="W259" i="12"/>
  <c r="X259" i="12" s="1"/>
  <c r="AC235" i="12"/>
  <c r="Q278" i="12"/>
  <c r="AF237" i="12"/>
  <c r="AG237" i="12" s="1"/>
  <c r="N273" i="12"/>
  <c r="O273" i="12" s="1"/>
  <c r="N248" i="12"/>
  <c r="O248" i="12" s="1"/>
  <c r="W257" i="12"/>
  <c r="X257" i="12" s="1"/>
  <c r="AF254" i="12"/>
  <c r="AG254" i="12" s="1"/>
  <c r="N244" i="12"/>
  <c r="O244" i="12" s="1"/>
  <c r="AC250" i="12"/>
  <c r="G278" i="12"/>
  <c r="V278" i="12"/>
  <c r="K246" i="12"/>
  <c r="AF246" i="12"/>
  <c r="AG246" i="12" s="1"/>
  <c r="N271" i="12"/>
  <c r="O271" i="12" s="1"/>
  <c r="N258" i="12"/>
  <c r="O258" i="12" s="1"/>
  <c r="AC258" i="12"/>
  <c r="N264" i="12"/>
  <c r="O264" i="12" s="1"/>
  <c r="W240" i="12"/>
  <c r="X240" i="12" s="1"/>
  <c r="N259" i="12"/>
  <c r="O259" i="12" s="1"/>
  <c r="N238" i="12"/>
  <c r="O238" i="12" s="1"/>
  <c r="H278" i="12"/>
  <c r="S278" i="12"/>
  <c r="W237" i="12"/>
  <c r="X237" i="12" s="1"/>
  <c r="N265" i="12"/>
  <c r="O265" i="12" s="1"/>
  <c r="K269" i="12"/>
  <c r="N241" i="12"/>
  <c r="O241" i="12" s="1"/>
  <c r="AC241" i="12"/>
  <c r="N239" i="12"/>
  <c r="O239" i="12" s="1"/>
  <c r="W234" i="12"/>
  <c r="X234" i="12" s="1"/>
  <c r="K270" i="12"/>
  <c r="W270" i="12"/>
  <c r="X270" i="12" s="1"/>
  <c r="W254" i="12"/>
  <c r="X254" i="12" s="1"/>
  <c r="N232" i="12"/>
  <c r="O232" i="12" s="1"/>
  <c r="Y278" i="12"/>
  <c r="AC233" i="12"/>
  <c r="T265" i="12"/>
  <c r="T253" i="12"/>
  <c r="AC246" i="12"/>
  <c r="N261" i="12"/>
  <c r="O261" i="12" s="1"/>
  <c r="N240" i="12"/>
  <c r="O240" i="12" s="1"/>
  <c r="K256" i="12"/>
  <c r="W275" i="12"/>
  <c r="X275" i="12" s="1"/>
  <c r="AC249" i="12"/>
  <c r="J278" i="12"/>
  <c r="Z278" i="12"/>
  <c r="K236" i="12"/>
  <c r="T242" i="12"/>
  <c r="AC266" i="12"/>
  <c r="AF235" i="12"/>
  <c r="AG235" i="12" s="1"/>
  <c r="AC243" i="12"/>
  <c r="T262" i="12"/>
  <c r="W256" i="12"/>
  <c r="X256" i="12" s="1"/>
  <c r="N252" i="12"/>
  <c r="O252" i="12" s="1"/>
  <c r="M278" i="12"/>
  <c r="AA278" i="12"/>
  <c r="K253" i="12"/>
  <c r="K245" i="12"/>
  <c r="AC245" i="12"/>
  <c r="AC261" i="12"/>
  <c r="W248" i="12"/>
  <c r="X248" i="12" s="1"/>
  <c r="W244" i="12"/>
  <c r="X244" i="12" s="1"/>
  <c r="N266" i="12"/>
  <c r="O266" i="12" s="1"/>
  <c r="K271" i="12"/>
  <c r="AC271" i="12"/>
  <c r="AC263" i="12"/>
  <c r="T258" i="12"/>
  <c r="AC273" i="12"/>
  <c r="K239" i="12"/>
  <c r="W264" i="12"/>
  <c r="X264" i="12" s="1"/>
  <c r="K257" i="12"/>
  <c r="Z277" i="12"/>
  <c r="AB277" i="12"/>
  <c r="K164" i="12"/>
  <c r="AF164" i="12"/>
  <c r="AG164" i="12" s="1"/>
  <c r="AC157" i="12"/>
  <c r="N224" i="12"/>
  <c r="O224" i="12" s="1"/>
  <c r="AC137" i="12"/>
  <c r="W76" i="12"/>
  <c r="X76" i="12" s="1"/>
  <c r="AC83" i="12"/>
  <c r="AC138" i="12"/>
  <c r="W156" i="12"/>
  <c r="X156" i="12" s="1"/>
  <c r="T125" i="12"/>
  <c r="AF186" i="12"/>
  <c r="AG186" i="12" s="1"/>
  <c r="T172" i="12"/>
  <c r="AC76" i="12"/>
  <c r="AC178" i="12"/>
  <c r="W204" i="12"/>
  <c r="X204" i="12" s="1"/>
  <c r="N156" i="12"/>
  <c r="O156" i="12" s="1"/>
  <c r="V277" i="12"/>
  <c r="AF78" i="12"/>
  <c r="AG78" i="12" s="1"/>
  <c r="AC164" i="12"/>
  <c r="K178" i="12"/>
  <c r="K83" i="12"/>
  <c r="AC186" i="12"/>
  <c r="W78" i="12"/>
  <c r="X78" i="12" s="1"/>
  <c r="T94" i="12"/>
  <c r="AF172" i="12"/>
  <c r="AG172" i="12" s="1"/>
  <c r="AC87" i="12"/>
  <c r="T204" i="12"/>
  <c r="S277" i="12"/>
  <c r="K224" i="12"/>
  <c r="N178" i="12"/>
  <c r="O178" i="12" s="1"/>
  <c r="AC125" i="12"/>
  <c r="AC172" i="12"/>
  <c r="T138" i="12"/>
  <c r="T226" i="12"/>
  <c r="AF83" i="12"/>
  <c r="AG83" i="12" s="1"/>
  <c r="N78" i="12"/>
  <c r="O78" i="12" s="1"/>
  <c r="AA277" i="12"/>
  <c r="AC94" i="12"/>
  <c r="T87" i="12"/>
  <c r="K137" i="12"/>
  <c r="AC226" i="12"/>
  <c r="K204" i="12"/>
  <c r="AC152" i="12"/>
  <c r="AC85" i="12"/>
  <c r="AC198" i="12"/>
  <c r="T199" i="12"/>
  <c r="T183" i="12"/>
  <c r="AC174" i="12"/>
  <c r="AC44" i="12"/>
  <c r="AC74" i="12"/>
  <c r="AF148" i="12"/>
  <c r="AG148" i="12" s="1"/>
  <c r="N148" i="12"/>
  <c r="O148" i="12" s="1"/>
  <c r="AC156" i="12"/>
  <c r="T186" i="12"/>
  <c r="N143" i="12"/>
  <c r="O143" i="12" s="1"/>
  <c r="AC114" i="12"/>
  <c r="AC220" i="12"/>
  <c r="AC82" i="12"/>
  <c r="AC140" i="12"/>
  <c r="AC97" i="12"/>
  <c r="AC134" i="12"/>
  <c r="AC209" i="12"/>
  <c r="N155" i="12"/>
  <c r="O155" i="12" s="1"/>
  <c r="AF177" i="12"/>
  <c r="AG177" i="12" s="1"/>
  <c r="AF115" i="12"/>
  <c r="AG115" i="12" s="1"/>
  <c r="T196" i="12"/>
  <c r="N88" i="12"/>
  <c r="O88" i="12" s="1"/>
  <c r="AC197" i="12"/>
  <c r="N105" i="12"/>
  <c r="O105" i="12" s="1"/>
  <c r="AF9" i="12"/>
  <c r="AG9" i="12" s="1"/>
  <c r="N207" i="12"/>
  <c r="O207" i="12" s="1"/>
  <c r="K144" i="12"/>
  <c r="AF103" i="12"/>
  <c r="AG103" i="12" s="1"/>
  <c r="N218" i="12"/>
  <c r="O218" i="12" s="1"/>
  <c r="K185" i="12"/>
  <c r="AF123" i="12"/>
  <c r="AG123" i="12" s="1"/>
  <c r="N160" i="12"/>
  <c r="O160" i="12" s="1"/>
  <c r="AF101" i="12"/>
  <c r="AG101" i="12" s="1"/>
  <c r="N101" i="12"/>
  <c r="O101" i="12" s="1"/>
  <c r="AF38" i="12"/>
  <c r="AG38" i="12" s="1"/>
  <c r="N38" i="12"/>
  <c r="O38" i="12" s="1"/>
  <c r="K63" i="12"/>
  <c r="W125" i="12"/>
  <c r="X125" i="12" s="1"/>
  <c r="T98" i="12"/>
  <c r="AC121" i="12"/>
  <c r="N99" i="12"/>
  <c r="O99" i="12" s="1"/>
  <c r="N152" i="12"/>
  <c r="O152" i="12" s="1"/>
  <c r="K82" i="12"/>
  <c r="K140" i="12"/>
  <c r="K97" i="12"/>
  <c r="K134" i="12"/>
  <c r="W216" i="12"/>
  <c r="X216" i="12" s="1"/>
  <c r="AF183" i="12"/>
  <c r="AG183" i="12" s="1"/>
  <c r="T155" i="12"/>
  <c r="T88" i="12"/>
  <c r="N197" i="12"/>
  <c r="O197" i="12" s="1"/>
  <c r="N71" i="12"/>
  <c r="O71" i="12" s="1"/>
  <c r="K180" i="12"/>
  <c r="K106" i="12"/>
  <c r="N225" i="12"/>
  <c r="O225" i="12" s="1"/>
  <c r="N8" i="12"/>
  <c r="O8" i="12" s="1"/>
  <c r="K186" i="12"/>
  <c r="AC136" i="12"/>
  <c r="W98" i="12"/>
  <c r="X98" i="12" s="1"/>
  <c r="T143" i="12"/>
  <c r="K90" i="12"/>
  <c r="AF90" i="12"/>
  <c r="AG90" i="12" s="1"/>
  <c r="AC161" i="12"/>
  <c r="AC221" i="12"/>
  <c r="AF79" i="12"/>
  <c r="AG79" i="12" s="1"/>
  <c r="AC216" i="12"/>
  <c r="W184" i="12"/>
  <c r="X184" i="12" s="1"/>
  <c r="AC177" i="12"/>
  <c r="AF222" i="12"/>
  <c r="AG222" i="12" s="1"/>
  <c r="N222" i="12"/>
  <c r="O222" i="12" s="1"/>
  <c r="AC199" i="12"/>
  <c r="N70" i="12"/>
  <c r="O70" i="12" s="1"/>
  <c r="T48" i="12"/>
  <c r="N146" i="12"/>
  <c r="O146" i="12" s="1"/>
  <c r="AC9" i="12"/>
  <c r="T109" i="12"/>
  <c r="N112" i="12"/>
  <c r="O112" i="12" s="1"/>
  <c r="AC103" i="12"/>
  <c r="K211" i="12"/>
  <c r="T44" i="12"/>
  <c r="N6" i="12"/>
  <c r="O6" i="12" s="1"/>
  <c r="AC123" i="12"/>
  <c r="K187" i="12"/>
  <c r="T74" i="12"/>
  <c r="N14" i="12"/>
  <c r="O14" i="12" s="1"/>
  <c r="AF100" i="12"/>
  <c r="AG100" i="12" s="1"/>
  <c r="N100" i="12"/>
  <c r="O100" i="12" s="1"/>
  <c r="N204" i="12"/>
  <c r="O204" i="12" s="1"/>
  <c r="T156" i="12"/>
  <c r="T153" i="12"/>
  <c r="N63" i="12"/>
  <c r="O63" i="12" s="1"/>
  <c r="K143" i="12"/>
  <c r="AC90" i="12"/>
  <c r="N114" i="12"/>
  <c r="O114" i="12" s="1"/>
  <c r="N220" i="12"/>
  <c r="O220" i="12" s="1"/>
  <c r="N82" i="12"/>
  <c r="O82" i="12" s="1"/>
  <c r="N140" i="12"/>
  <c r="O140" i="12" s="1"/>
  <c r="N97" i="12"/>
  <c r="O97" i="12" s="1"/>
  <c r="N134" i="12"/>
  <c r="O134" i="12" s="1"/>
  <c r="AC173" i="12"/>
  <c r="AF108" i="12"/>
  <c r="AG108" i="12" s="1"/>
  <c r="N209" i="12"/>
  <c r="O209" i="12" s="1"/>
  <c r="AC79" i="12"/>
  <c r="N216" i="12"/>
  <c r="O216" i="12" s="1"/>
  <c r="K199" i="12"/>
  <c r="AC184" i="12"/>
  <c r="AC115" i="12"/>
  <c r="AC181" i="12"/>
  <c r="K105" i="12"/>
  <c r="K207" i="12"/>
  <c r="K218" i="12"/>
  <c r="K160" i="12"/>
  <c r="AF158" i="12"/>
  <c r="AG158" i="12" s="1"/>
  <c r="W8" i="12"/>
  <c r="X8" i="12" s="1"/>
  <c r="AF200" i="12"/>
  <c r="AG200" i="12" s="1"/>
  <c r="N200" i="12"/>
  <c r="O200" i="12" s="1"/>
  <c r="T82" i="12"/>
  <c r="T140" i="12"/>
  <c r="T97" i="12"/>
  <c r="AF198" i="12"/>
  <c r="AG198" i="12" s="1"/>
  <c r="AC155" i="12"/>
  <c r="T192" i="12"/>
  <c r="AC41" i="12"/>
  <c r="T70" i="12"/>
  <c r="AC88" i="12"/>
  <c r="T122" i="12"/>
  <c r="AF217" i="12"/>
  <c r="AG217" i="12" s="1"/>
  <c r="N217" i="12"/>
  <c r="O217" i="12" s="1"/>
  <c r="N138" i="12"/>
  <c r="O138" i="12" s="1"/>
  <c r="N226" i="12"/>
  <c r="O226" i="12" s="1"/>
  <c r="AF125" i="12"/>
  <c r="AG125" i="12" s="1"/>
  <c r="AC143" i="12"/>
  <c r="K99" i="12"/>
  <c r="AC99" i="12"/>
  <c r="AF114" i="12"/>
  <c r="AG114" i="12" s="1"/>
  <c r="AF220" i="12"/>
  <c r="AG220" i="12" s="1"/>
  <c r="AF82" i="12"/>
  <c r="AG82" i="12" s="1"/>
  <c r="AF140" i="12"/>
  <c r="AG140" i="12" s="1"/>
  <c r="AF97" i="12"/>
  <c r="AG97" i="12" s="1"/>
  <c r="AF134" i="12"/>
  <c r="AG134" i="12" s="1"/>
  <c r="AC108" i="12"/>
  <c r="AF209" i="12"/>
  <c r="AG209" i="12" s="1"/>
  <c r="W198" i="12"/>
  <c r="X198" i="12" s="1"/>
  <c r="K192" i="12"/>
  <c r="T177" i="12"/>
  <c r="K40" i="12"/>
  <c r="AC196" i="12"/>
  <c r="K197" i="12"/>
  <c r="T179" i="12"/>
  <c r="AC71" i="12"/>
  <c r="K109" i="12"/>
  <c r="T180" i="12"/>
  <c r="AC13" i="12"/>
  <c r="K44" i="12"/>
  <c r="T106" i="12"/>
  <c r="K74" i="12"/>
  <c r="AF75" i="12"/>
  <c r="AG75" i="12" s="1"/>
  <c r="N228" i="12"/>
  <c r="O228" i="12" s="1"/>
  <c r="AF162" i="12"/>
  <c r="AG162" i="12" s="1"/>
  <c r="N162" i="12"/>
  <c r="O162" i="12" s="1"/>
  <c r="W200" i="12"/>
  <c r="X200" i="12" s="1"/>
  <c r="AC20" i="12"/>
  <c r="W104" i="12"/>
  <c r="X104" i="12" s="1"/>
  <c r="AC14" i="12"/>
  <c r="T228" i="12"/>
  <c r="AF175" i="12"/>
  <c r="AG175" i="12" s="1"/>
  <c r="AC124" i="12"/>
  <c r="AC150" i="12"/>
  <c r="AC149" i="12"/>
  <c r="W21" i="12"/>
  <c r="X21" i="12" s="1"/>
  <c r="T132" i="12"/>
  <c r="N72" i="12"/>
  <c r="O72" i="12" s="1"/>
  <c r="AC104" i="12"/>
  <c r="T135" i="12"/>
  <c r="N30" i="12"/>
  <c r="O30" i="12" s="1"/>
  <c r="N133" i="12"/>
  <c r="O133" i="12" s="1"/>
  <c r="N190" i="12"/>
  <c r="O190" i="12" s="1"/>
  <c r="AF227" i="12"/>
  <c r="AG227" i="12" s="1"/>
  <c r="T117" i="12"/>
  <c r="N25" i="12"/>
  <c r="O25" i="12" s="1"/>
  <c r="W154" i="12"/>
  <c r="X154" i="12" s="1"/>
  <c r="N141" i="12"/>
  <c r="O141" i="12" s="1"/>
  <c r="AC8" i="12"/>
  <c r="K64" i="12"/>
  <c r="T100" i="12"/>
  <c r="T101" i="12"/>
  <c r="T217" i="12"/>
  <c r="T222" i="12"/>
  <c r="T38" i="12"/>
  <c r="T162" i="12"/>
  <c r="T200" i="12"/>
  <c r="T102" i="12"/>
  <c r="K147" i="12"/>
  <c r="K166" i="12"/>
  <c r="W166" i="12"/>
  <c r="X166" i="12" s="1"/>
  <c r="T81" i="12"/>
  <c r="K21" i="12"/>
  <c r="AC21" i="12"/>
  <c r="W132" i="12"/>
  <c r="X132" i="12" s="1"/>
  <c r="W27" i="12"/>
  <c r="X27" i="12" s="1"/>
  <c r="AC58" i="12"/>
  <c r="N34" i="12"/>
  <c r="O34" i="12" s="1"/>
  <c r="AC201" i="12"/>
  <c r="K188" i="12"/>
  <c r="T190" i="12"/>
  <c r="N107" i="12"/>
  <c r="O107" i="12" s="1"/>
  <c r="AC111" i="12"/>
  <c r="K167" i="12"/>
  <c r="T25" i="12"/>
  <c r="N176" i="12"/>
  <c r="O176" i="12" s="1"/>
  <c r="AF145" i="12"/>
  <c r="AG145" i="12" s="1"/>
  <c r="K12" i="12"/>
  <c r="T229" i="12"/>
  <c r="N29" i="12"/>
  <c r="O29" i="12" s="1"/>
  <c r="AF159" i="12"/>
  <c r="AG159" i="12" s="1"/>
  <c r="AC191" i="12"/>
  <c r="K68" i="12"/>
  <c r="AF54" i="12"/>
  <c r="AG54" i="12" s="1"/>
  <c r="N54" i="12"/>
  <c r="O54" i="12" s="1"/>
  <c r="W100" i="12"/>
  <c r="X100" i="12" s="1"/>
  <c r="W101" i="12"/>
  <c r="X101" i="12" s="1"/>
  <c r="W217" i="12"/>
  <c r="X217" i="12" s="1"/>
  <c r="W222" i="12"/>
  <c r="X222" i="12" s="1"/>
  <c r="W38" i="12"/>
  <c r="X38" i="12" s="1"/>
  <c r="W162" i="12"/>
  <c r="X162" i="12" s="1"/>
  <c r="AC175" i="12"/>
  <c r="AC166" i="12"/>
  <c r="AC132" i="12"/>
  <c r="AC27" i="12"/>
  <c r="T86" i="12"/>
  <c r="T176" i="12"/>
  <c r="AC195" i="12"/>
  <c r="AF231" i="12"/>
  <c r="AG231" i="12" s="1"/>
  <c r="N231" i="12"/>
  <c r="O231" i="12" s="1"/>
  <c r="N50" i="12"/>
  <c r="O50" i="12" s="1"/>
  <c r="AF50" i="12"/>
  <c r="AG50" i="12" s="1"/>
  <c r="AF96" i="12"/>
  <c r="AG96" i="12" s="1"/>
  <c r="N96" i="12"/>
  <c r="O96" i="12" s="1"/>
  <c r="AF23" i="12"/>
  <c r="AG23" i="12" s="1"/>
  <c r="N23" i="12"/>
  <c r="O23" i="12" s="1"/>
  <c r="AC100" i="12"/>
  <c r="AC101" i="12"/>
  <c r="AC217" i="12"/>
  <c r="AC222" i="12"/>
  <c r="AC38" i="12"/>
  <c r="T168" i="12"/>
  <c r="AC147" i="12"/>
  <c r="K81" i="12"/>
  <c r="W81" i="12"/>
  <c r="X81" i="12" s="1"/>
  <c r="T110" i="12"/>
  <c r="N20" i="12"/>
  <c r="O20" i="12" s="1"/>
  <c r="K49" i="12"/>
  <c r="W49" i="12"/>
  <c r="X49" i="12" s="1"/>
  <c r="T142" i="12"/>
  <c r="N151" i="12"/>
  <c r="O151" i="12" s="1"/>
  <c r="N59" i="12"/>
  <c r="O59" i="12" s="1"/>
  <c r="T145" i="12"/>
  <c r="AF154" i="12"/>
  <c r="AG154" i="12" s="1"/>
  <c r="AC154" i="12"/>
  <c r="AF5" i="12"/>
  <c r="AG5" i="12" s="1"/>
  <c r="W230" i="12"/>
  <c r="X230" i="12" s="1"/>
  <c r="K222" i="12"/>
  <c r="K38" i="12"/>
  <c r="K162" i="12"/>
  <c r="K200" i="12"/>
  <c r="AC200" i="12"/>
  <c r="K102" i="12"/>
  <c r="K148" i="12"/>
  <c r="AC81" i="12"/>
  <c r="AC49" i="12"/>
  <c r="W72" i="12"/>
  <c r="X72" i="12" s="1"/>
  <c r="AC135" i="12"/>
  <c r="K30" i="12"/>
  <c r="AC95" i="12"/>
  <c r="K133" i="12"/>
  <c r="K190" i="12"/>
  <c r="AC227" i="12"/>
  <c r="W117" i="12"/>
  <c r="X117" i="12" s="1"/>
  <c r="K25" i="12"/>
  <c r="N154" i="12"/>
  <c r="O154" i="12" s="1"/>
  <c r="N12" i="12"/>
  <c r="O12" i="12" s="1"/>
  <c r="AC129" i="12"/>
  <c r="T8" i="12"/>
  <c r="AC162" i="12"/>
  <c r="K168" i="12"/>
  <c r="T150" i="12"/>
  <c r="K110" i="12"/>
  <c r="W110" i="12"/>
  <c r="X110" i="12" s="1"/>
  <c r="T20" i="12"/>
  <c r="T215" i="12"/>
  <c r="AC72" i="12"/>
  <c r="AC86" i="12"/>
  <c r="K139" i="12"/>
  <c r="AC139" i="12"/>
  <c r="T58" i="12"/>
  <c r="AC30" i="12"/>
  <c r="AC133" i="12"/>
  <c r="K34" i="12"/>
  <c r="T201" i="12"/>
  <c r="AC190" i="12"/>
  <c r="K107" i="12"/>
  <c r="T111" i="12"/>
  <c r="W163" i="12"/>
  <c r="X163" i="12" s="1"/>
  <c r="AC117" i="12"/>
  <c r="K176" i="12"/>
  <c r="T154" i="12"/>
  <c r="T12" i="12"/>
  <c r="AF53" i="12"/>
  <c r="AG53" i="12" s="1"/>
  <c r="AC229" i="12"/>
  <c r="K29" i="12"/>
  <c r="AC118" i="12"/>
  <c r="T210" i="12"/>
  <c r="K124" i="12"/>
  <c r="AC148" i="12"/>
  <c r="AC110" i="12"/>
  <c r="K215" i="12"/>
  <c r="K86" i="12"/>
  <c r="K142" i="12"/>
  <c r="K212" i="12"/>
  <c r="K24" i="12"/>
  <c r="W176" i="12"/>
  <c r="X176" i="12" s="1"/>
  <c r="K145" i="12"/>
  <c r="T53" i="12"/>
  <c r="AC141" i="12"/>
  <c r="AC50" i="12"/>
  <c r="AC231" i="12"/>
  <c r="T205" i="12"/>
  <c r="K5" i="12"/>
  <c r="AC91" i="12"/>
  <c r="T191" i="12"/>
  <c r="AC210" i="12"/>
  <c r="T39" i="12"/>
  <c r="T206" i="12"/>
  <c r="K169" i="12"/>
  <c r="AC214" i="12"/>
  <c r="K18" i="12"/>
  <c r="K35" i="12"/>
  <c r="T22" i="12"/>
  <c r="K66" i="12"/>
  <c r="AC66" i="12"/>
  <c r="W7" i="12"/>
  <c r="X7" i="12" s="1"/>
  <c r="W89" i="12"/>
  <c r="X89" i="12" s="1"/>
  <c r="K33" i="12"/>
  <c r="AC33" i="12"/>
  <c r="K93" i="12"/>
  <c r="AC19" i="12"/>
  <c r="AF84" i="12"/>
  <c r="AG84" i="12" s="1"/>
  <c r="T46" i="12"/>
  <c r="T127" i="12"/>
  <c r="AF127" i="12"/>
  <c r="AG127" i="12" s="1"/>
  <c r="AF120" i="12"/>
  <c r="AG120" i="12" s="1"/>
  <c r="N51" i="12"/>
  <c r="O51" i="12" s="1"/>
  <c r="AC42" i="12"/>
  <c r="AF130" i="12"/>
  <c r="AG130" i="12" s="1"/>
  <c r="N16" i="12"/>
  <c r="O16" i="12" s="1"/>
  <c r="AF57" i="12"/>
  <c r="AG57" i="12" s="1"/>
  <c r="W52" i="12"/>
  <c r="X52" i="12" s="1"/>
  <c r="AC219" i="12"/>
  <c r="AF67" i="12"/>
  <c r="AG67" i="12" s="1"/>
  <c r="AC202" i="12"/>
  <c r="AF193" i="12"/>
  <c r="AG193" i="12" s="1"/>
  <c r="W118" i="12"/>
  <c r="X118" i="12" s="1"/>
  <c r="AC32" i="12"/>
  <c r="W126" i="12"/>
  <c r="X126" i="12" s="1"/>
  <c r="AF206" i="12"/>
  <c r="AG206" i="12" s="1"/>
  <c r="T116" i="12"/>
  <c r="AC35" i="12"/>
  <c r="AF22" i="12"/>
  <c r="AG22" i="12" s="1"/>
  <c r="AC7" i="12"/>
  <c r="T61" i="12"/>
  <c r="AF61" i="12"/>
  <c r="AG61" i="12" s="1"/>
  <c r="AC77" i="12"/>
  <c r="AC80" i="12"/>
  <c r="AC45" i="12"/>
  <c r="W73" i="12"/>
  <c r="X73" i="12" s="1"/>
  <c r="AF46" i="12"/>
  <c r="AG46" i="12" s="1"/>
  <c r="N31" i="12"/>
  <c r="O31" i="12" s="1"/>
  <c r="AC128" i="12"/>
  <c r="AF16" i="12"/>
  <c r="AG16" i="12" s="1"/>
  <c r="N43" i="12"/>
  <c r="O43" i="12" s="1"/>
  <c r="AC43" i="12"/>
  <c r="K205" i="12"/>
  <c r="AF205" i="12"/>
  <c r="AG205" i="12" s="1"/>
  <c r="AC5" i="12"/>
  <c r="N91" i="12"/>
  <c r="O91" i="12" s="1"/>
  <c r="AF202" i="12"/>
  <c r="AG202" i="12" s="1"/>
  <c r="AC26" i="12"/>
  <c r="K191" i="12"/>
  <c r="N193" i="12"/>
  <c r="O193" i="12" s="1"/>
  <c r="K118" i="12"/>
  <c r="AC223" i="12"/>
  <c r="AC126" i="12"/>
  <c r="K206" i="12"/>
  <c r="T54" i="12"/>
  <c r="K11" i="12"/>
  <c r="AF11" i="12"/>
  <c r="AG11" i="12" s="1"/>
  <c r="N214" i="12"/>
  <c r="O214" i="12" s="1"/>
  <c r="AF28" i="12"/>
  <c r="AG28" i="12" s="1"/>
  <c r="AC18" i="12"/>
  <c r="K22" i="12"/>
  <c r="T23" i="12"/>
  <c r="N37" i="12"/>
  <c r="O37" i="12" s="1"/>
  <c r="K61" i="12"/>
  <c r="W61" i="12"/>
  <c r="X61" i="12" s="1"/>
  <c r="N55" i="12"/>
  <c r="O55" i="12" s="1"/>
  <c r="AC47" i="12"/>
  <c r="AF208" i="12"/>
  <c r="AG208" i="12" s="1"/>
  <c r="N93" i="12"/>
  <c r="O93" i="12" s="1"/>
  <c r="AC93" i="12"/>
  <c r="N19" i="12"/>
  <c r="O19" i="12" s="1"/>
  <c r="W171" i="12"/>
  <c r="X171" i="12" s="1"/>
  <c r="W130" i="12"/>
  <c r="X130" i="12" s="1"/>
  <c r="T189" i="12"/>
  <c r="K131" i="12"/>
  <c r="AC67" i="12"/>
  <c r="T68" i="12"/>
  <c r="AC68" i="12"/>
  <c r="T119" i="12"/>
  <c r="K116" i="12"/>
  <c r="AC22" i="12"/>
  <c r="AC61" i="12"/>
  <c r="T17" i="12"/>
  <c r="AC127" i="12"/>
  <c r="K120" i="12"/>
  <c r="N42" i="12"/>
  <c r="O42" i="12" s="1"/>
  <c r="AC171" i="12"/>
  <c r="W16" i="12"/>
  <c r="X16" i="12" s="1"/>
  <c r="AF56" i="12"/>
  <c r="AG56" i="12" s="1"/>
  <c r="T43" i="12"/>
  <c r="AF26" i="12"/>
  <c r="AG26" i="12" s="1"/>
  <c r="AC39" i="12"/>
  <c r="AC11" i="12"/>
  <c r="AC28" i="12"/>
  <c r="AC116" i="12"/>
  <c r="AC23" i="12"/>
  <c r="W60" i="12"/>
  <c r="X60" i="12" s="1"/>
  <c r="T37" i="12"/>
  <c r="N89" i="12"/>
  <c r="O89" i="12" s="1"/>
  <c r="T19" i="12"/>
  <c r="AC46" i="12"/>
  <c r="AC16" i="12"/>
  <c r="T57" i="12"/>
  <c r="T56" i="12"/>
  <c r="T52" i="12"/>
  <c r="AC29" i="12"/>
  <c r="T219" i="12"/>
  <c r="AC131" i="12"/>
  <c r="T202" i="12"/>
  <c r="N26" i="12"/>
  <c r="O26" i="12" s="1"/>
  <c r="AF191" i="12"/>
  <c r="AG191" i="12" s="1"/>
  <c r="N118" i="12"/>
  <c r="O118" i="12" s="1"/>
  <c r="T169" i="12"/>
  <c r="AC60" i="12"/>
  <c r="T203" i="12"/>
  <c r="T80" i="12"/>
  <c r="AC51" i="12"/>
  <c r="W31" i="12"/>
  <c r="X31" i="12" s="1"/>
  <c r="K231" i="12"/>
  <c r="AC159" i="12"/>
  <c r="T5" i="12"/>
  <c r="K91" i="12"/>
  <c r="AC96" i="12"/>
  <c r="N191" i="12"/>
  <c r="O191" i="12" s="1"/>
  <c r="K193" i="12"/>
  <c r="T126" i="12"/>
  <c r="AC54" i="12"/>
  <c r="T18" i="12"/>
  <c r="T35" i="12"/>
  <c r="K37" i="12"/>
  <c r="AC37" i="12"/>
  <c r="W203" i="12"/>
  <c r="X203" i="12" s="1"/>
  <c r="T66" i="12"/>
  <c r="W55" i="12"/>
  <c r="X55" i="12" s="1"/>
  <c r="AF77" i="12"/>
  <c r="AG77" i="12" s="1"/>
  <c r="AF113" i="12"/>
  <c r="AG113" i="12" s="1"/>
  <c r="AF80" i="12"/>
  <c r="AG80" i="12" s="1"/>
  <c r="AF45" i="12"/>
  <c r="AG45" i="12" s="1"/>
  <c r="AF42" i="12"/>
  <c r="AG42" i="12" s="1"/>
  <c r="N171" i="12"/>
  <c r="O171" i="12" s="1"/>
  <c r="AC31" i="12"/>
  <c r="K57" i="12"/>
  <c r="AC52" i="12"/>
  <c r="Q277" i="12"/>
  <c r="T224" i="12"/>
  <c r="Y277" i="12"/>
  <c r="AC78" i="12"/>
  <c r="T157" i="12"/>
  <c r="H277" i="12"/>
  <c r="K78" i="12"/>
  <c r="T164" i="12"/>
  <c r="T178" i="12"/>
  <c r="T83" i="12"/>
  <c r="P277" i="12"/>
  <c r="T78" i="12"/>
  <c r="T90" i="12"/>
  <c r="T85" i="12"/>
  <c r="T108" i="12"/>
  <c r="T198" i="12"/>
  <c r="AF226" i="12"/>
  <c r="AG226" i="12" s="1"/>
  <c r="AF204" i="12"/>
  <c r="AG204" i="12" s="1"/>
  <c r="AF156" i="12"/>
  <c r="AG156" i="12" s="1"/>
  <c r="AF153" i="12"/>
  <c r="AG153" i="12" s="1"/>
  <c r="AF63" i="12"/>
  <c r="AG63" i="12" s="1"/>
  <c r="T134" i="12"/>
  <c r="T209" i="12"/>
  <c r="N125" i="12"/>
  <c r="O125" i="12" s="1"/>
  <c r="T161" i="12"/>
  <c r="T221" i="12"/>
  <c r="AC192" i="12"/>
  <c r="T99" i="12"/>
  <c r="T173" i="12"/>
  <c r="T79" i="12"/>
  <c r="T152" i="12"/>
  <c r="T181" i="12"/>
  <c r="AC105" i="12"/>
  <c r="T146" i="12"/>
  <c r="AC165" i="12"/>
  <c r="T112" i="12"/>
  <c r="AC211" i="12"/>
  <c r="T6" i="12"/>
  <c r="AC187" i="12"/>
  <c r="T158" i="12"/>
  <c r="AC64" i="12"/>
  <c r="AC207" i="12"/>
  <c r="T144" i="12"/>
  <c r="AC218" i="12"/>
  <c r="T185" i="12"/>
  <c r="AC160" i="12"/>
  <c r="T194" i="12"/>
  <c r="AC75" i="12"/>
  <c r="AC225" i="12"/>
  <c r="T14" i="12"/>
  <c r="AC228" i="12"/>
  <c r="N199" i="12"/>
  <c r="O199" i="12" s="1"/>
  <c r="T105" i="12"/>
  <c r="AC146" i="12"/>
  <c r="T165" i="12"/>
  <c r="AC112" i="12"/>
  <c r="T211" i="12"/>
  <c r="AC6" i="12"/>
  <c r="T187" i="12"/>
  <c r="AC158" i="12"/>
  <c r="T64" i="12"/>
  <c r="T207" i="12"/>
  <c r="AC144" i="12"/>
  <c r="T218" i="12"/>
  <c r="AC185" i="12"/>
  <c r="T160" i="12"/>
  <c r="AC194" i="12"/>
  <c r="T75" i="12"/>
  <c r="T197" i="12"/>
  <c r="T174" i="12"/>
  <c r="AC102" i="12"/>
  <c r="T124" i="12"/>
  <c r="T148" i="12"/>
  <c r="T49" i="12"/>
  <c r="T139" i="12"/>
  <c r="T72" i="12"/>
  <c r="T149" i="12"/>
  <c r="T147" i="12"/>
  <c r="T166" i="12"/>
  <c r="T21" i="12"/>
  <c r="W86" i="12"/>
  <c r="X86" i="12" s="1"/>
  <c r="AC188" i="12"/>
  <c r="T107" i="12"/>
  <c r="AC167" i="12"/>
  <c r="T212" i="12"/>
  <c r="AC15" i="12"/>
  <c r="T24" i="12"/>
  <c r="AC36" i="12"/>
  <c r="AC163" i="12"/>
  <c r="AC213" i="12"/>
  <c r="AC12" i="12"/>
  <c r="AC53" i="12"/>
  <c r="T151" i="12"/>
  <c r="AC182" i="12"/>
  <c r="T59" i="12"/>
  <c r="T133" i="12"/>
  <c r="AC34" i="12"/>
  <c r="T188" i="12"/>
  <c r="AC107" i="12"/>
  <c r="T167" i="12"/>
  <c r="AC25" i="12"/>
  <c r="T92" i="12"/>
  <c r="AC151" i="12"/>
  <c r="T182" i="12"/>
  <c r="AC59" i="12"/>
  <c r="T163" i="12"/>
  <c r="T213" i="12"/>
  <c r="T227" i="12"/>
  <c r="T195" i="12"/>
  <c r="T50" i="12"/>
  <c r="T67" i="12"/>
  <c r="T26" i="12"/>
  <c r="T118" i="12"/>
  <c r="AC119" i="12"/>
  <c r="AF12" i="12"/>
  <c r="AG12" i="12" s="1"/>
  <c r="T231" i="12"/>
  <c r="T131" i="12"/>
  <c r="T32" i="12"/>
  <c r="T159" i="12"/>
  <c r="T96" i="12"/>
  <c r="N53" i="12"/>
  <c r="O53" i="12" s="1"/>
  <c r="T91" i="12"/>
  <c r="T193" i="12"/>
  <c r="AF210" i="12"/>
  <c r="AG210" i="12" s="1"/>
  <c r="AC169" i="12"/>
  <c r="T11" i="12"/>
  <c r="T7" i="12"/>
  <c r="T47" i="12"/>
  <c r="T28" i="12"/>
  <c r="AF118" i="12"/>
  <c r="AG118" i="12" s="1"/>
  <c r="AF32" i="12"/>
  <c r="AG32" i="12" s="1"/>
  <c r="AF68" i="12"/>
  <c r="AG68" i="12" s="1"/>
  <c r="T230" i="12"/>
  <c r="T65" i="12"/>
  <c r="T60" i="12"/>
  <c r="T214" i="12"/>
  <c r="W17" i="12"/>
  <c r="X17" i="12" s="1"/>
  <c r="T33" i="12"/>
  <c r="T77" i="12"/>
  <c r="AC73" i="12"/>
  <c r="T120" i="12"/>
  <c r="T171" i="12"/>
  <c r="AF89" i="12"/>
  <c r="AG89" i="12" s="1"/>
  <c r="T113" i="12"/>
  <c r="AC84" i="12"/>
  <c r="T130" i="12"/>
  <c r="N47" i="12"/>
  <c r="O47" i="12" s="1"/>
  <c r="T51" i="12"/>
  <c r="T16" i="12"/>
  <c r="T93" i="12"/>
  <c r="T45" i="12"/>
  <c r="AC120" i="12"/>
  <c r="T31" i="12"/>
  <c r="AC130" i="12"/>
  <c r="T62" i="12"/>
  <c r="T10" i="12"/>
  <c r="T73" i="12"/>
  <c r="AC113" i="12"/>
  <c r="T84" i="12"/>
  <c r="T42" i="12"/>
  <c r="I278" i="12"/>
  <c r="R278" i="12"/>
  <c r="T246" i="12"/>
  <c r="N62" i="12"/>
  <c r="O62" i="12" s="1"/>
  <c r="N52" i="12"/>
  <c r="O52" i="12" s="1"/>
  <c r="AC237" i="12"/>
  <c r="AC242" i="12"/>
  <c r="AC253" i="12"/>
  <c r="K237" i="12"/>
  <c r="T274" i="12"/>
  <c r="AC260" i="12"/>
  <c r="T245" i="12"/>
  <c r="AC268" i="12"/>
  <c r="T255" i="12"/>
  <c r="T236" i="12"/>
  <c r="T271" i="12"/>
  <c r="T235" i="12"/>
  <c r="T250" i="12"/>
  <c r="T249" i="12"/>
  <c r="T241" i="12"/>
  <c r="AC232" i="12"/>
  <c r="AC269" i="12"/>
  <c r="P278" i="12"/>
  <c r="AC274" i="12"/>
  <c r="AC262" i="12"/>
  <c r="T267" i="12"/>
  <c r="AC234" i="12"/>
  <c r="AC244" i="12"/>
  <c r="AF241" i="12"/>
  <c r="AG241" i="12" s="1"/>
  <c r="AC270" i="12"/>
  <c r="AC240" i="12"/>
  <c r="AC257" i="12"/>
  <c r="AC259" i="12"/>
  <c r="AF250" i="12"/>
  <c r="AG250" i="12" s="1"/>
  <c r="AF249" i="12"/>
  <c r="AG249" i="12" s="1"/>
  <c r="AC267" i="12"/>
  <c r="AC252" i="12"/>
  <c r="AC239" i="12"/>
  <c r="AC251" i="12"/>
  <c r="T244" i="12"/>
  <c r="AC247" i="12"/>
  <c r="AC248" i="12"/>
  <c r="AC256" i="12"/>
  <c r="AC275" i="12"/>
  <c r="AC254" i="12"/>
  <c r="C14" i="16" l="1"/>
  <c r="D14" i="16" s="1"/>
  <c r="C26" i="16"/>
  <c r="C28" i="16" s="1"/>
  <c r="C30" i="16" s="1"/>
  <c r="D30" i="16" s="1"/>
  <c r="C42" i="16"/>
  <c r="D42" i="16" s="1"/>
  <c r="AO232" i="12"/>
  <c r="AO278" i="12" s="1"/>
  <c r="AN278" i="12"/>
  <c r="AN277" i="12"/>
  <c r="AO5" i="12"/>
  <c r="AO277" i="12" s="1"/>
  <c r="AK232" i="12"/>
  <c r="AK278" i="12" s="1"/>
  <c r="AJ278" i="12"/>
  <c r="AJ277" i="12"/>
  <c r="AK5" i="12"/>
  <c r="AK277" i="12" s="1"/>
  <c r="J279" i="12"/>
  <c r="I279" i="12"/>
  <c r="Q279" i="12"/>
  <c r="Y279" i="12"/>
  <c r="G279" i="12"/>
  <c r="O278" i="12"/>
  <c r="R279" i="12"/>
  <c r="M279" i="12"/>
  <c r="H279" i="12"/>
  <c r="O5" i="12"/>
  <c r="O277" i="12" s="1"/>
  <c r="N281" i="12"/>
  <c r="W281" i="12"/>
  <c r="V279" i="12"/>
  <c r="W278" i="12"/>
  <c r="X278" i="12"/>
  <c r="AA279" i="12"/>
  <c r="S279" i="12"/>
  <c r="K278" i="12"/>
  <c r="AB279" i="12"/>
  <c r="N278" i="12"/>
  <c r="T278" i="12"/>
  <c r="Z279" i="12"/>
  <c r="AG278" i="12"/>
  <c r="W277" i="12"/>
  <c r="K277" i="12"/>
  <c r="AG277" i="12"/>
  <c r="X277" i="12"/>
  <c r="AC278" i="12"/>
  <c r="AC277" i="12"/>
  <c r="N277" i="12"/>
  <c r="AF278" i="12"/>
  <c r="AF277" i="12"/>
  <c r="T277" i="12"/>
  <c r="P279" i="12"/>
  <c r="D26" i="16" l="1"/>
  <c r="K279" i="12"/>
  <c r="C44" i="16"/>
  <c r="C46" i="16" s="1"/>
  <c r="D46" i="16" s="1"/>
  <c r="AN279" i="12"/>
  <c r="AO279" i="12"/>
  <c r="AK279" i="12"/>
  <c r="AJ279" i="12"/>
  <c r="O279" i="12"/>
  <c r="T279" i="12"/>
  <c r="N279" i="12"/>
  <c r="AG279" i="12"/>
  <c r="X279" i="12"/>
  <c r="W279" i="12"/>
  <c r="AC279" i="12"/>
  <c r="AF279" i="12"/>
  <c r="AE277" i="1" l="1"/>
  <c r="AE278" i="1" l="1"/>
  <c r="AE279" i="1" s="1"/>
  <c r="AF62" i="1" l="1"/>
  <c r="AG62" i="1" s="1"/>
  <c r="AN160" i="1" l="1"/>
  <c r="AN62" i="1" l="1"/>
  <c r="AN28" i="1" l="1"/>
  <c r="AN180" i="1" l="1"/>
  <c r="AN251" i="1" l="1"/>
  <c r="AN45" i="1"/>
  <c r="AN48" i="1"/>
  <c r="AN179" i="1"/>
  <c r="AN223" i="1"/>
  <c r="AN108" i="1"/>
  <c r="AN173" i="1"/>
  <c r="AN174" i="1"/>
  <c r="AN175" i="1"/>
  <c r="AN146" i="1"/>
  <c r="AN188" i="1"/>
  <c r="AN85" i="1"/>
  <c r="AN152" i="1"/>
  <c r="AN130" i="1"/>
  <c r="AN164" i="1"/>
  <c r="AN245" i="1"/>
  <c r="AN8" i="1"/>
  <c r="AN150" i="1"/>
  <c r="AN11" i="1"/>
  <c r="AN257" i="1"/>
  <c r="AN131" i="1"/>
  <c r="AN21" i="1"/>
  <c r="AN236" i="1"/>
  <c r="AN76" i="1"/>
  <c r="AN254" i="1"/>
  <c r="AN220" i="1"/>
  <c r="AN132" i="1"/>
  <c r="AN63" i="1"/>
  <c r="AN22" i="1"/>
  <c r="AN253" i="1"/>
  <c r="AN261" i="1"/>
  <c r="AN17" i="1"/>
  <c r="AN153" i="1"/>
  <c r="AN127" i="1"/>
  <c r="AN147" i="1"/>
  <c r="AN161" i="1"/>
  <c r="AN57" i="1"/>
  <c r="AN42" i="1"/>
  <c r="AN184" i="1"/>
  <c r="AN252" i="1"/>
  <c r="AN242" i="1"/>
  <c r="AN201" i="1"/>
  <c r="AN228" i="1"/>
  <c r="AN162" i="1"/>
  <c r="AN47" i="1"/>
  <c r="AN69" i="1"/>
  <c r="AN263" i="1"/>
  <c r="AN5" i="1"/>
  <c r="AN256" i="1"/>
  <c r="AN230" i="1"/>
  <c r="AN171" i="1"/>
  <c r="AN71" i="1"/>
  <c r="AN78" i="1"/>
  <c r="AN270" i="1"/>
  <c r="AN89" i="1"/>
  <c r="AN204" i="1"/>
  <c r="AN244" i="1"/>
  <c r="AN237" i="1"/>
  <c r="AN217" i="1"/>
  <c r="AN92" i="1"/>
  <c r="AN218" i="1"/>
  <c r="AN172" i="1"/>
  <c r="AN250" i="1"/>
  <c r="AN125" i="1"/>
  <c r="AN88" i="1"/>
  <c r="AN178" i="1"/>
  <c r="AN140" i="1"/>
  <c r="AN77" i="1"/>
  <c r="AN52" i="1"/>
  <c r="AN40" i="1"/>
  <c r="AN83" i="1"/>
  <c r="AN13" i="1"/>
  <c r="AN262" i="1"/>
  <c r="AN134" i="1"/>
  <c r="AN214" i="1"/>
  <c r="AN141" i="1"/>
  <c r="AN149" i="1"/>
  <c r="AN144" i="1"/>
  <c r="AN151" i="1"/>
  <c r="AN60" i="1"/>
  <c r="AN136" i="1"/>
  <c r="AN249" i="1"/>
  <c r="AN112" i="1"/>
  <c r="AN24" i="1"/>
  <c r="AN199" i="1"/>
  <c r="AN14" i="1"/>
  <c r="AN154" i="1"/>
  <c r="AN195" i="1"/>
  <c r="AN267" i="1"/>
  <c r="AN109" i="1"/>
  <c r="AN117" i="1"/>
  <c r="AN55" i="1"/>
  <c r="AN183" i="1"/>
  <c r="AN215" i="1"/>
  <c r="AN239" i="1"/>
  <c r="AN70" i="1"/>
  <c r="AN266" i="1"/>
  <c r="AN96" i="1"/>
  <c r="AN98" i="1"/>
  <c r="AN29" i="1"/>
  <c r="AN264" i="1"/>
  <c r="AN186" i="1"/>
  <c r="AN268" i="1"/>
  <c r="AN87" i="1"/>
  <c r="AN54" i="1"/>
  <c r="AN182" i="1"/>
  <c r="AN61" i="1"/>
  <c r="AN232" i="1"/>
  <c r="AN90" i="1"/>
  <c r="AN208" i="1"/>
  <c r="AN50" i="1"/>
  <c r="AN221" i="1"/>
  <c r="AN187" i="1"/>
  <c r="AN209" i="1"/>
  <c r="AN123" i="1"/>
  <c r="AN165" i="1"/>
  <c r="AN274" i="1"/>
  <c r="AN111" i="1"/>
  <c r="AN213" i="1"/>
  <c r="AN107" i="1"/>
  <c r="AN176" i="1"/>
  <c r="AN260" i="1"/>
  <c r="AN25" i="1"/>
  <c r="AN7" i="1"/>
  <c r="AN65" i="1"/>
  <c r="AN93" i="1"/>
  <c r="AN86" i="1"/>
  <c r="AN95" i="1"/>
  <c r="AN255" i="1"/>
  <c r="AN211" i="1"/>
  <c r="AN222" i="1"/>
  <c r="AN196" i="1"/>
  <c r="AN156" i="1"/>
  <c r="AN202" i="1"/>
  <c r="AN110" i="1"/>
  <c r="AN73" i="1"/>
  <c r="AN53" i="1"/>
  <c r="AN9" i="1"/>
  <c r="AN142" i="1"/>
  <c r="AN271" i="1"/>
  <c r="AN181" i="1"/>
  <c r="AN12" i="1"/>
  <c r="AN128" i="1"/>
  <c r="AN51" i="1"/>
  <c r="AN56" i="1"/>
  <c r="AN225" i="1"/>
  <c r="AN39" i="1"/>
  <c r="AN200" i="1"/>
  <c r="AN243" i="1"/>
  <c r="AN248" i="1"/>
  <c r="AN219" i="1"/>
  <c r="AN233" i="1"/>
  <c r="AN272" i="1"/>
  <c r="AN197" i="1"/>
  <c r="AN114" i="1"/>
  <c r="AN16" i="1"/>
  <c r="AN190" i="1"/>
  <c r="AN234" i="1"/>
  <c r="AN145" i="1"/>
  <c r="AN82" i="1"/>
  <c r="AN15" i="1"/>
  <c r="AN224" i="1"/>
  <c r="AN240" i="1"/>
  <c r="AN189" i="1"/>
  <c r="AN122" i="1"/>
  <c r="AN198" i="1"/>
  <c r="AN104" i="1"/>
  <c r="AN118" i="1"/>
  <c r="AN105" i="1"/>
  <c r="AN18" i="1"/>
  <c r="AN247" i="1"/>
  <c r="AN30" i="1"/>
  <c r="AN124" i="1"/>
  <c r="AN235" i="1"/>
  <c r="AN205" i="1"/>
  <c r="AN203" i="1"/>
  <c r="AN212" i="1"/>
  <c r="AI277" i="1"/>
  <c r="AN139" i="1"/>
  <c r="AN177" i="1"/>
  <c r="AN91" i="1"/>
  <c r="AN27" i="1"/>
  <c r="AN49" i="1"/>
  <c r="AN163" i="1"/>
  <c r="AN20" i="1"/>
  <c r="AN59" i="1"/>
  <c r="AN226" i="1"/>
  <c r="AN216" i="1"/>
  <c r="AN94" i="1"/>
  <c r="AN258" i="1"/>
  <c r="AN19" i="1"/>
  <c r="AN33" i="1"/>
  <c r="AN37" i="1"/>
  <c r="AN102" i="1"/>
  <c r="AN133" i="1"/>
  <c r="AN64" i="1"/>
  <c r="AN79" i="1"/>
  <c r="AN138" i="1"/>
  <c r="AN194" i="1"/>
  <c r="AN159" i="1"/>
  <c r="AN207" i="1"/>
  <c r="AN135" i="1"/>
  <c r="AN143" i="1"/>
  <c r="AN185" i="1"/>
  <c r="AN231" i="1"/>
  <c r="AN84" i="1"/>
  <c r="AN259" i="1"/>
  <c r="AN206" i="1"/>
  <c r="AN167" i="1"/>
  <c r="AN103" i="1"/>
  <c r="AN269" i="1"/>
  <c r="AN43" i="1"/>
  <c r="AN32" i="1"/>
  <c r="AN74" i="1"/>
  <c r="AN58" i="1"/>
  <c r="AN229" i="1"/>
  <c r="AN68" i="1"/>
  <c r="AN116" i="1"/>
  <c r="AN44" i="1"/>
  <c r="AN168" i="1"/>
  <c r="AN137" i="1"/>
  <c r="AN192" i="1"/>
  <c r="AN157" i="1"/>
  <c r="AN41" i="1"/>
  <c r="AN265" i="1"/>
  <c r="AN6" i="1"/>
  <c r="AN100" i="1"/>
  <c r="AN191" i="1"/>
  <c r="AN75" i="1"/>
  <c r="AN210" i="1"/>
  <c r="AN169" i="1"/>
  <c r="AN46" i="1"/>
  <c r="AN81" i="1"/>
  <c r="AN10" i="1"/>
  <c r="AN38" i="1"/>
  <c r="AN36" i="1"/>
  <c r="AN99" i="1"/>
  <c r="AN115" i="1"/>
  <c r="AN35" i="1"/>
  <c r="AN126" i="1"/>
  <c r="AN31" i="1"/>
  <c r="AN170" i="1"/>
  <c r="AN67" i="1"/>
  <c r="AN275" i="1"/>
  <c r="AN193" i="1"/>
  <c r="AI278" i="1"/>
  <c r="AN129" i="1"/>
  <c r="AN113" i="1"/>
  <c r="AN227" i="1"/>
  <c r="AN23" i="1"/>
  <c r="AN119" i="1"/>
  <c r="AN101" i="1"/>
  <c r="AN106" i="1"/>
  <c r="AN155" i="1"/>
  <c r="AN72" i="1"/>
  <c r="AN166" i="1"/>
  <c r="AN34" i="1"/>
  <c r="AN97" i="1"/>
  <c r="AN148" i="1"/>
  <c r="AN238" i="1"/>
  <c r="AN121" i="1"/>
  <c r="AN26" i="1"/>
  <c r="AN241" i="1"/>
  <c r="AN80" i="1"/>
  <c r="AN273" i="1"/>
  <c r="AN120" i="1"/>
  <c r="AN158" i="1"/>
  <c r="AN66" i="1"/>
  <c r="AI279" i="1" l="1"/>
  <c r="AN246" i="1"/>
  <c r="B166" i="1" l="1"/>
  <c r="F278" i="1"/>
  <c r="F277" i="1"/>
  <c r="B238" i="1"/>
  <c r="B234" i="1"/>
  <c r="B246" i="1"/>
  <c r="B266" i="1"/>
  <c r="B245" i="1"/>
  <c r="B262" i="1"/>
  <c r="B265" i="1"/>
  <c r="B247" i="1"/>
  <c r="B274" i="1"/>
  <c r="B243" i="1"/>
  <c r="B271" i="1"/>
  <c r="B268" i="1"/>
  <c r="B254" i="1"/>
  <c r="B259" i="1"/>
  <c r="B258" i="1"/>
  <c r="B257" i="1"/>
  <c r="B270" i="1"/>
  <c r="B252" i="1"/>
  <c r="B255" i="1"/>
  <c r="B261" i="1"/>
  <c r="B267" i="1"/>
  <c r="B237" i="1"/>
  <c r="B244" i="1"/>
  <c r="B260" i="1"/>
  <c r="B239" i="1"/>
  <c r="B253" i="1"/>
  <c r="B242" i="1"/>
  <c r="B264" i="1"/>
  <c r="B232" i="1"/>
  <c r="B250" i="1"/>
  <c r="B235" i="1"/>
  <c r="B269" i="1"/>
  <c r="B263" i="1"/>
  <c r="B272" i="1"/>
  <c r="B275" i="1"/>
  <c r="B233" i="1"/>
  <c r="B249" i="1"/>
  <c r="B248" i="1"/>
  <c r="B236" i="1"/>
  <c r="B241" i="1"/>
  <c r="B240" i="1"/>
  <c r="B273" i="1"/>
  <c r="B256" i="1"/>
  <c r="B32" i="1"/>
  <c r="B29" i="1"/>
  <c r="B57" i="1"/>
  <c r="B58" i="1"/>
  <c r="B128" i="1"/>
  <c r="B138" i="1"/>
  <c r="B56" i="1"/>
  <c r="B104" i="1"/>
  <c r="B87" i="1"/>
  <c r="B43" i="1"/>
  <c r="B70" i="1"/>
  <c r="B181" i="1"/>
  <c r="B63" i="1"/>
  <c r="B126" i="1"/>
  <c r="B80" i="1"/>
  <c r="B191" i="1"/>
  <c r="B12" i="1"/>
  <c r="B55" i="1"/>
  <c r="B227" i="1"/>
  <c r="B218" i="1"/>
  <c r="B75" i="1"/>
  <c r="B124" i="1"/>
  <c r="B30" i="1"/>
  <c r="B197" i="1"/>
  <c r="B226" i="1"/>
  <c r="B159" i="1"/>
  <c r="B229" i="1"/>
  <c r="B52" i="1"/>
  <c r="B137" i="1"/>
  <c r="B188" i="1"/>
  <c r="B116" i="1"/>
  <c r="B206" i="1"/>
  <c r="B129" i="1"/>
  <c r="B48" i="1"/>
  <c r="B195" i="1"/>
  <c r="B118" i="1"/>
  <c r="B101" i="1"/>
  <c r="B139" i="1"/>
  <c r="B53" i="1"/>
  <c r="B145" i="1"/>
  <c r="B172" i="1"/>
  <c r="B219" i="1"/>
  <c r="B177" i="1"/>
  <c r="B22" i="1"/>
  <c r="B169" i="1"/>
  <c r="B103" i="1"/>
  <c r="B78" i="1"/>
  <c r="B207" i="1"/>
  <c r="B158" i="1"/>
  <c r="B193" i="1"/>
  <c r="B154" i="1"/>
  <c r="B130" i="1"/>
  <c r="B184" i="1"/>
  <c r="B90" i="1"/>
  <c r="B119" i="1"/>
  <c r="B155" i="1"/>
  <c r="B26" i="1"/>
  <c r="B98" i="1"/>
  <c r="B156" i="1"/>
  <c r="B210" i="1"/>
  <c r="B187" i="1"/>
  <c r="B175" i="1"/>
  <c r="B73" i="1"/>
  <c r="B185" i="1"/>
  <c r="B225" i="1"/>
  <c r="B8" i="1"/>
  <c r="B44" i="1"/>
  <c r="B117" i="1"/>
  <c r="B171" i="1"/>
  <c r="B17" i="1"/>
  <c r="B162" i="1"/>
  <c r="B189" i="1"/>
  <c r="B11" i="1"/>
  <c r="B42" i="1"/>
  <c r="B61" i="1"/>
  <c r="B178" i="1"/>
  <c r="B183" i="1"/>
  <c r="B134" i="1"/>
  <c r="B66" i="1"/>
  <c r="B33" i="1"/>
  <c r="B142" i="1"/>
  <c r="B45" i="1"/>
  <c r="B9" i="1"/>
  <c r="B59" i="1"/>
  <c r="B131" i="1"/>
  <c r="B110" i="1"/>
  <c r="B47" i="1"/>
  <c r="B100" i="1"/>
  <c r="B132" i="1"/>
  <c r="B106" i="1"/>
  <c r="B168" i="1"/>
  <c r="B46" i="1"/>
  <c r="B147" i="1"/>
  <c r="B198" i="1"/>
  <c r="B108" i="1"/>
  <c r="B15" i="1"/>
  <c r="B94" i="1"/>
  <c r="B164" i="1"/>
  <c r="B27" i="1"/>
  <c r="B64" i="1"/>
  <c r="B65" i="1"/>
  <c r="B146" i="1"/>
  <c r="B51" i="1"/>
  <c r="B115" i="1"/>
  <c r="B83" i="1"/>
  <c r="B91" i="1"/>
  <c r="B84" i="1"/>
  <c r="B79" i="1"/>
  <c r="B74" i="1"/>
  <c r="B60" i="1"/>
  <c r="B196" i="1"/>
  <c r="B149" i="1"/>
  <c r="B5" i="1"/>
  <c r="B86" i="1"/>
  <c r="B123" i="1"/>
  <c r="B144" i="1"/>
  <c r="B14" i="1"/>
  <c r="B173" i="1"/>
  <c r="B77" i="1"/>
  <c r="B199" i="1"/>
  <c r="B49" i="1"/>
  <c r="B203" i="1"/>
  <c r="B81" i="1"/>
  <c r="B176" i="1"/>
  <c r="B99" i="1"/>
  <c r="B192" i="1"/>
  <c r="B121" i="1"/>
  <c r="B96" i="1"/>
  <c r="B18" i="1"/>
  <c r="B215" i="1"/>
  <c r="B213" i="1"/>
  <c r="B40" i="1"/>
  <c r="B95" i="1"/>
  <c r="B69" i="1"/>
  <c r="B13" i="1"/>
  <c r="B25" i="1"/>
  <c r="B92" i="1"/>
  <c r="B7" i="1"/>
  <c r="B71" i="1"/>
  <c r="B89" i="1"/>
  <c r="B127" i="1"/>
  <c r="B222" i="1"/>
  <c r="B190" i="1"/>
  <c r="B251" i="1"/>
  <c r="B88" i="1"/>
  <c r="B204" i="1"/>
  <c r="B194" i="1"/>
  <c r="B143" i="1"/>
  <c r="B211" i="1"/>
  <c r="B85" i="1"/>
  <c r="B214" i="1"/>
  <c r="B120" i="1"/>
  <c r="B228" i="1"/>
  <c r="B212" i="1"/>
  <c r="B161" i="1"/>
  <c r="B39" i="1"/>
  <c r="B231" i="1"/>
  <c r="B109" i="1"/>
  <c r="B202" i="1"/>
  <c r="B148" i="1"/>
  <c r="B179" i="1"/>
  <c r="B230" i="1"/>
  <c r="B200" i="1"/>
  <c r="B221" i="1"/>
  <c r="B114" i="1"/>
  <c r="B107" i="1"/>
  <c r="B186" i="1"/>
  <c r="B38" i="1"/>
  <c r="B125" i="1"/>
  <c r="B151" i="1"/>
  <c r="B157" i="1"/>
  <c r="B135" i="1"/>
  <c r="B153" i="1"/>
  <c r="B37" i="1"/>
  <c r="B72" i="1"/>
  <c r="B150" i="1"/>
  <c r="B170" i="1"/>
  <c r="B152" i="1"/>
  <c r="B223" i="1"/>
  <c r="B220" i="1"/>
  <c r="B97" i="1"/>
  <c r="B31" i="1"/>
  <c r="B41" i="1"/>
  <c r="B133" i="1"/>
  <c r="B93" i="1"/>
  <c r="B24" i="1"/>
  <c r="B36" i="1"/>
  <c r="B163" i="1"/>
  <c r="B20" i="1"/>
  <c r="B102" i="1"/>
  <c r="B6" i="1"/>
  <c r="B205" i="1"/>
  <c r="B16" i="1"/>
  <c r="B136" i="1"/>
  <c r="B113" i="1"/>
  <c r="B224" i="1"/>
  <c r="B21" i="1"/>
  <c r="B10" i="1"/>
  <c r="B82" i="1"/>
  <c r="B112" i="1"/>
  <c r="B208" i="1"/>
  <c r="B217" i="1"/>
  <c r="B216" i="1"/>
  <c r="B141" i="1"/>
  <c r="B35" i="1"/>
  <c r="B165" i="1"/>
  <c r="B67" i="1"/>
  <c r="B182" i="1"/>
  <c r="B68" i="1"/>
  <c r="B34" i="1"/>
  <c r="B50" i="1"/>
  <c r="B23" i="1"/>
  <c r="B201" i="1"/>
  <c r="B111" i="1"/>
  <c r="B54" i="1"/>
  <c r="B174" i="1"/>
  <c r="B140" i="1"/>
  <c r="B122" i="1"/>
  <c r="B167" i="1"/>
  <c r="B76" i="1"/>
  <c r="B105" i="1"/>
  <c r="B19" i="1"/>
  <c r="B209" i="1"/>
  <c r="B180" i="1"/>
  <c r="B28" i="1"/>
  <c r="B160" i="1"/>
  <c r="B62" i="1"/>
  <c r="F279" i="1" l="1"/>
  <c r="T160" i="1" l="1"/>
  <c r="T62" i="1" l="1"/>
  <c r="AF160" i="1" l="1"/>
  <c r="AG160" i="1" s="1"/>
  <c r="N160" i="1"/>
  <c r="O160" i="1" s="1"/>
  <c r="K160" i="1"/>
  <c r="T28" i="1" l="1"/>
  <c r="K62" i="1" l="1"/>
  <c r="N62" i="1"/>
  <c r="T180" i="1"/>
  <c r="O62" i="1" l="1"/>
  <c r="AF28" i="1" l="1"/>
  <c r="AG28" i="1" s="1"/>
  <c r="N28" i="1"/>
  <c r="O28" i="1" l="1"/>
  <c r="AF180" i="1" l="1"/>
  <c r="AG180" i="1" s="1"/>
  <c r="N180" i="1"/>
  <c r="O180" i="1" l="1"/>
  <c r="T233" i="1" l="1"/>
  <c r="T265" i="1"/>
  <c r="K209" i="1"/>
  <c r="K241" i="1"/>
  <c r="K15" i="1"/>
  <c r="K179" i="1"/>
  <c r="K250" i="1"/>
  <c r="K151" i="1"/>
  <c r="K46" i="1"/>
  <c r="K87" i="1"/>
  <c r="K266" i="1"/>
  <c r="K166" i="1"/>
  <c r="K235" i="1"/>
  <c r="K214" i="1"/>
  <c r="K77" i="1"/>
  <c r="K74" i="1"/>
  <c r="K66" i="1"/>
  <c r="K194" i="1"/>
  <c r="K211" i="1"/>
  <c r="K150" i="1"/>
  <c r="K155" i="1"/>
  <c r="K149" i="1"/>
  <c r="K134" i="1"/>
  <c r="K212" i="1"/>
  <c r="K183" i="1"/>
  <c r="K271" i="1"/>
  <c r="K141" i="1"/>
  <c r="K272" i="1"/>
  <c r="K117" i="1"/>
  <c r="K263" i="1"/>
  <c r="K176" i="1"/>
  <c r="K20" i="1"/>
  <c r="K27" i="1"/>
  <c r="K60" i="1"/>
  <c r="K5" i="1"/>
  <c r="K217" i="1"/>
  <c r="K67" i="1"/>
  <c r="K102" i="1"/>
  <c r="K186" i="1"/>
  <c r="K50" i="1"/>
  <c r="K175" i="1"/>
  <c r="K133" i="1"/>
  <c r="K222" i="1"/>
  <c r="K163" i="1"/>
  <c r="K93" i="1"/>
  <c r="K204" i="1"/>
  <c r="K138" i="1"/>
  <c r="K101" i="1"/>
  <c r="K165" i="1"/>
  <c r="K98" i="1"/>
  <c r="K265" i="1"/>
  <c r="K115" i="1"/>
  <c r="K275" i="1"/>
  <c r="K125" i="1"/>
  <c r="K206" i="1"/>
  <c r="K152" i="1"/>
  <c r="K178" i="1"/>
  <c r="K116" i="1"/>
  <c r="K8" i="1"/>
  <c r="K260" i="1"/>
  <c r="K42" i="1"/>
  <c r="K137" i="1"/>
  <c r="K239" i="1"/>
  <c r="K41" i="1"/>
  <c r="K86" i="1"/>
  <c r="K147" i="1"/>
  <c r="K71" i="1"/>
  <c r="K153" i="1"/>
  <c r="K259" i="1"/>
  <c r="K192" i="1"/>
  <c r="K213" i="1"/>
  <c r="K69" i="1"/>
  <c r="K200" i="1"/>
  <c r="K244" i="1"/>
  <c r="K126" i="1"/>
  <c r="K148" i="1"/>
  <c r="K184" i="1"/>
  <c r="K132" i="1"/>
  <c r="K39" i="1"/>
  <c r="K38" i="1"/>
  <c r="K136" i="1"/>
  <c r="K270" i="1"/>
  <c r="K233" i="1"/>
  <c r="K51" i="1"/>
  <c r="K113" i="1"/>
  <c r="K128" i="1"/>
  <c r="K84" i="1"/>
  <c r="K218" i="1"/>
  <c r="K236" i="1"/>
  <c r="K109" i="1"/>
  <c r="K135" i="1"/>
  <c r="K64" i="1"/>
  <c r="K164" i="1"/>
  <c r="K82" i="1"/>
  <c r="K205" i="1"/>
  <c r="K242" i="1"/>
  <c r="K195" i="1"/>
  <c r="K34" i="1"/>
  <c r="K161" i="1"/>
  <c r="K180" i="1"/>
  <c r="AF205" i="1" l="1"/>
  <c r="AG205" i="1" s="1"/>
  <c r="AF75" i="1"/>
  <c r="AG75" i="1" s="1"/>
  <c r="AF5" i="1"/>
  <c r="AG5" i="1" s="1"/>
  <c r="AF204" i="1"/>
  <c r="AG204" i="1" s="1"/>
  <c r="AF78" i="1"/>
  <c r="AG78" i="1" s="1"/>
  <c r="AF121" i="1"/>
  <c r="AG121" i="1" s="1"/>
  <c r="AF123" i="1"/>
  <c r="AG123" i="1" s="1"/>
  <c r="AF209" i="1"/>
  <c r="AG209" i="1" s="1"/>
  <c r="AF194" i="1"/>
  <c r="AG194" i="1" s="1"/>
  <c r="AF263" i="1"/>
  <c r="AG263" i="1" s="1"/>
  <c r="AF24" i="1"/>
  <c r="AG24" i="1" s="1"/>
  <c r="AF179" i="1"/>
  <c r="AG179" i="1" s="1"/>
  <c r="AF60" i="1"/>
  <c r="AG60" i="1" s="1"/>
  <c r="AF230" i="1"/>
  <c r="AG230" i="1" s="1"/>
  <c r="AF45" i="1"/>
  <c r="AG45" i="1" s="1"/>
  <c r="AF82" i="1"/>
  <c r="AG82" i="1" s="1"/>
  <c r="AF68" i="1"/>
  <c r="AG68" i="1" s="1"/>
  <c r="AF270" i="1"/>
  <c r="AG270" i="1" s="1"/>
  <c r="AF111" i="1"/>
  <c r="AG111" i="1" s="1"/>
  <c r="AF47" i="1"/>
  <c r="AG47" i="1" s="1"/>
  <c r="AF52" i="1"/>
  <c r="AG52" i="1" s="1"/>
  <c r="AF136" i="1"/>
  <c r="AG136" i="1" s="1"/>
  <c r="AF174" i="1"/>
  <c r="AG174" i="1" s="1"/>
  <c r="AF16" i="1"/>
  <c r="AG16" i="1" s="1"/>
  <c r="AF119" i="1"/>
  <c r="AG119" i="1" s="1"/>
  <c r="AF79" i="1"/>
  <c r="AG79" i="1" s="1"/>
  <c r="AF195" i="1"/>
  <c r="AG195" i="1" s="1"/>
  <c r="AF259" i="1"/>
  <c r="AG259" i="1" s="1"/>
  <c r="AF151" i="1"/>
  <c r="AG151" i="1" s="1"/>
  <c r="AF208" i="1"/>
  <c r="AG208" i="1" s="1"/>
  <c r="AF156" i="1"/>
  <c r="AG156" i="1" s="1"/>
  <c r="AF26" i="1"/>
  <c r="AG26" i="1" s="1"/>
  <c r="AF53" i="1"/>
  <c r="AG53" i="1" s="1"/>
  <c r="AF80" i="1"/>
  <c r="AG80" i="1" s="1"/>
  <c r="AF190" i="1"/>
  <c r="AG190" i="1" s="1"/>
  <c r="AF59" i="1"/>
  <c r="AG59" i="1" s="1"/>
  <c r="AF264" i="1"/>
  <c r="AG264" i="1" s="1"/>
  <c r="AF35" i="1"/>
  <c r="AG35" i="1" s="1"/>
  <c r="AF222" i="1"/>
  <c r="AG222" i="1" s="1"/>
  <c r="AF97" i="1"/>
  <c r="AG97" i="1" s="1"/>
  <c r="AF234" i="1"/>
  <c r="AG234" i="1" s="1"/>
  <c r="AF207" i="1"/>
  <c r="AG207" i="1" s="1"/>
  <c r="AF120" i="1"/>
  <c r="AG120" i="1" s="1"/>
  <c r="AF275" i="1"/>
  <c r="AG275" i="1" s="1"/>
  <c r="AF86" i="1"/>
  <c r="AG86" i="1" s="1"/>
  <c r="AF134" i="1"/>
  <c r="AG134" i="1" s="1"/>
  <c r="AF135" i="1"/>
  <c r="AG135" i="1" s="1"/>
  <c r="AF257" i="1"/>
  <c r="AG257" i="1" s="1"/>
  <c r="AF100" i="1"/>
  <c r="AG100" i="1" s="1"/>
  <c r="AF13" i="1"/>
  <c r="AG13" i="1" s="1"/>
  <c r="AF51" i="1"/>
  <c r="AG51" i="1" s="1"/>
  <c r="AF155" i="1"/>
  <c r="AG155" i="1" s="1"/>
  <c r="AF183" i="1"/>
  <c r="AG183" i="1" s="1"/>
  <c r="AF145" i="1"/>
  <c r="AG145" i="1" s="1"/>
  <c r="AF228" i="1"/>
  <c r="AG228" i="1" s="1"/>
  <c r="AF253" i="1"/>
  <c r="AG253" i="1" s="1"/>
  <c r="AF250" i="1"/>
  <c r="AG250" i="1" s="1"/>
  <c r="AF55" i="1"/>
  <c r="AG55" i="1" s="1"/>
  <c r="AF46" i="1"/>
  <c r="AG46" i="1" s="1"/>
  <c r="AF42" i="1"/>
  <c r="AG42" i="1" s="1"/>
  <c r="AF245" i="1"/>
  <c r="AG245" i="1" s="1"/>
  <c r="AF40" i="1"/>
  <c r="AG40" i="1" s="1"/>
  <c r="AF213" i="1"/>
  <c r="AG213" i="1" s="1"/>
  <c r="AF176" i="1"/>
  <c r="AG176" i="1" s="1"/>
  <c r="AF229" i="1"/>
  <c r="AG229" i="1" s="1"/>
  <c r="AF15" i="1"/>
  <c r="AG15" i="1" s="1"/>
  <c r="AF181" i="1"/>
  <c r="AG181" i="1" s="1"/>
  <c r="AF239" i="1"/>
  <c r="AG239" i="1" s="1"/>
  <c r="AF146" i="1"/>
  <c r="AG146" i="1" s="1"/>
  <c r="AF224" i="1"/>
  <c r="AG224" i="1" s="1"/>
  <c r="AF165" i="1"/>
  <c r="AG165" i="1" s="1"/>
  <c r="AF157" i="1"/>
  <c r="AG157" i="1" s="1"/>
  <c r="AF210" i="1"/>
  <c r="AG210" i="1" s="1"/>
  <c r="AF177" i="1"/>
  <c r="AG177" i="1" s="1"/>
  <c r="AF203" i="1"/>
  <c r="AG203" i="1" s="1"/>
  <c r="AF22" i="1"/>
  <c r="AG22" i="1" s="1"/>
  <c r="AF220" i="1"/>
  <c r="AG220" i="1" s="1"/>
  <c r="AF196" i="1"/>
  <c r="AG196" i="1" s="1"/>
  <c r="AF162" i="1"/>
  <c r="AG162" i="1" s="1"/>
  <c r="AF58" i="1"/>
  <c r="AG58" i="1" s="1"/>
  <c r="AF14" i="1"/>
  <c r="AG14" i="1" s="1"/>
  <c r="AF65" i="1"/>
  <c r="AG65" i="1" s="1"/>
  <c r="AF216" i="1"/>
  <c r="AG216" i="1" s="1"/>
  <c r="AF19" i="1"/>
  <c r="AG19" i="1" s="1"/>
  <c r="AF201" i="1"/>
  <c r="AG201" i="1" s="1"/>
  <c r="AF43" i="1"/>
  <c r="AG43" i="1" s="1"/>
  <c r="AF76" i="1"/>
  <c r="AG76" i="1" s="1"/>
  <c r="AF268" i="1"/>
  <c r="AG268" i="1" s="1"/>
  <c r="AF98" i="1"/>
  <c r="AG98" i="1" s="1"/>
  <c r="AF171" i="1"/>
  <c r="AG171" i="1" s="1"/>
  <c r="AF31" i="1"/>
  <c r="AG31" i="1" s="1"/>
  <c r="AF226" i="1"/>
  <c r="AG226" i="1" s="1"/>
  <c r="AF254" i="1"/>
  <c r="AG254" i="1" s="1"/>
  <c r="AF218" i="1"/>
  <c r="AG218" i="1" s="1"/>
  <c r="AF92" i="1"/>
  <c r="AG92" i="1" s="1"/>
  <c r="AF91" i="1"/>
  <c r="AG91" i="1" s="1"/>
  <c r="AF96" i="1"/>
  <c r="AG96" i="1" s="1"/>
  <c r="AF227" i="1"/>
  <c r="AG227" i="1" s="1"/>
  <c r="AF88" i="1"/>
  <c r="AG88" i="1" s="1"/>
  <c r="AF149" i="1"/>
  <c r="AG149" i="1" s="1"/>
  <c r="AF54" i="1"/>
  <c r="AG54" i="1" s="1"/>
  <c r="AF33" i="1"/>
  <c r="AG33" i="1" s="1"/>
  <c r="AF20" i="1"/>
  <c r="AG20" i="1" s="1"/>
  <c r="AF89" i="1"/>
  <c r="AG89" i="1" s="1"/>
  <c r="AF50" i="1"/>
  <c r="AG50" i="1" s="1"/>
  <c r="AF248" i="1"/>
  <c r="AG248" i="1" s="1"/>
  <c r="AF225" i="1"/>
  <c r="AG225" i="1" s="1"/>
  <c r="AF159" i="1"/>
  <c r="AG159" i="1" s="1"/>
  <c r="AF107" i="1"/>
  <c r="AG107" i="1" s="1"/>
  <c r="AF252" i="1"/>
  <c r="AG252" i="1" s="1"/>
  <c r="AF161" i="1"/>
  <c r="AG161" i="1" s="1"/>
  <c r="AF193" i="1"/>
  <c r="AG193" i="1" s="1"/>
  <c r="AF187" i="1"/>
  <c r="AG187" i="1" s="1"/>
  <c r="AF249" i="1"/>
  <c r="AG249" i="1" s="1"/>
  <c r="AF73" i="1"/>
  <c r="AG73" i="1" s="1"/>
  <c r="AF25" i="1"/>
  <c r="AG25" i="1" s="1"/>
  <c r="AF223" i="1"/>
  <c r="AG223" i="1" s="1"/>
  <c r="AF200" i="1"/>
  <c r="AG200" i="1" s="1"/>
  <c r="AF124" i="1"/>
  <c r="AG124" i="1" s="1"/>
  <c r="AF217" i="1"/>
  <c r="AG217" i="1" s="1"/>
  <c r="AF129" i="1"/>
  <c r="AG129" i="1" s="1"/>
  <c r="AF185" i="1"/>
  <c r="AG185" i="1" s="1"/>
  <c r="AF17" i="1"/>
  <c r="AG17" i="1" s="1"/>
  <c r="AF182" i="1"/>
  <c r="AG182" i="1" s="1"/>
  <c r="AF144" i="1"/>
  <c r="AG144" i="1" s="1"/>
  <c r="AF116" i="1"/>
  <c r="AG116" i="1" s="1"/>
  <c r="AF110" i="1"/>
  <c r="AG110" i="1" s="1"/>
  <c r="AF240" i="1"/>
  <c r="AG240" i="1" s="1"/>
  <c r="AF122" i="1"/>
  <c r="AG122" i="1" s="1"/>
  <c r="AF242" i="1"/>
  <c r="AG242" i="1" s="1"/>
  <c r="AF9" i="1"/>
  <c r="AG9" i="1" s="1"/>
  <c r="AF131" i="1"/>
  <c r="AG131" i="1" s="1"/>
  <c r="AF137" i="1"/>
  <c r="AG137" i="1" s="1"/>
  <c r="AF7" i="1"/>
  <c r="AG7" i="1" s="1"/>
  <c r="AF70" i="1"/>
  <c r="AG70" i="1" s="1"/>
  <c r="AF61" i="1"/>
  <c r="AG61" i="1" s="1"/>
  <c r="AF233" i="1"/>
  <c r="AG233" i="1" s="1"/>
  <c r="AF265" i="1"/>
  <c r="AG265" i="1" s="1"/>
  <c r="AF29" i="1"/>
  <c r="AG29" i="1" s="1"/>
  <c r="AF34" i="1"/>
  <c r="AG34" i="1" s="1"/>
  <c r="AF37" i="1"/>
  <c r="AG37" i="1" s="1"/>
  <c r="AF36" i="1"/>
  <c r="AG36" i="1" s="1"/>
  <c r="AF139" i="1"/>
  <c r="AG139" i="1" s="1"/>
  <c r="AF262" i="1"/>
  <c r="AG262" i="1" s="1"/>
  <c r="AF103" i="1"/>
  <c r="AG103" i="1" s="1"/>
  <c r="AF184" i="1"/>
  <c r="AG184" i="1" s="1"/>
  <c r="AF115" i="1"/>
  <c r="AG115" i="1" s="1"/>
  <c r="AF95" i="1"/>
  <c r="AG95" i="1" s="1"/>
  <c r="AF87" i="1"/>
  <c r="AG87" i="1" s="1"/>
  <c r="AF273" i="1"/>
  <c r="AG273" i="1" s="1"/>
  <c r="AF112" i="1"/>
  <c r="AG112" i="1" s="1"/>
  <c r="AF38" i="1"/>
  <c r="AG38" i="1" s="1"/>
  <c r="AF23" i="1"/>
  <c r="AG23" i="1" s="1"/>
  <c r="AF84" i="1"/>
  <c r="AG84" i="1" s="1"/>
  <c r="AF219" i="1"/>
  <c r="AG219" i="1" s="1"/>
  <c r="AF66" i="1"/>
  <c r="AG66" i="1" s="1"/>
  <c r="AF141" i="1"/>
  <c r="AG141" i="1" s="1"/>
  <c r="AF12" i="1"/>
  <c r="AG12" i="1" s="1"/>
  <c r="AF105" i="1"/>
  <c r="AG105" i="1" s="1"/>
  <c r="AF148" i="1"/>
  <c r="AG148" i="1" s="1"/>
  <c r="AF212" i="1"/>
  <c r="AG212" i="1" s="1"/>
  <c r="AF32" i="1"/>
  <c r="AG32" i="1" s="1"/>
  <c r="AF30" i="1"/>
  <c r="AG30" i="1" s="1"/>
  <c r="AF164" i="1"/>
  <c r="AG164" i="1" s="1"/>
  <c r="AF77" i="1"/>
  <c r="AG77" i="1" s="1"/>
  <c r="AF241" i="1"/>
  <c r="AG241" i="1" s="1"/>
  <c r="AF21" i="1"/>
  <c r="AG21" i="1" s="1"/>
  <c r="AF172" i="1"/>
  <c r="AG172" i="1" s="1"/>
  <c r="AF198" i="1"/>
  <c r="AG198" i="1" s="1"/>
  <c r="AF269" i="1"/>
  <c r="AG269" i="1" s="1"/>
  <c r="AF10" i="1"/>
  <c r="AG10" i="1" s="1"/>
  <c r="AF247" i="1"/>
  <c r="AG247" i="1" s="1"/>
  <c r="AF104" i="1"/>
  <c r="AG104" i="1" s="1"/>
  <c r="AF189" i="1"/>
  <c r="AG189" i="1" s="1"/>
  <c r="AF69" i="1"/>
  <c r="AG69" i="1" s="1"/>
  <c r="AF192" i="1"/>
  <c r="AG192" i="1" s="1"/>
  <c r="AF125" i="1"/>
  <c r="AG125" i="1" s="1"/>
  <c r="AF56" i="1"/>
  <c r="AG56" i="1" s="1"/>
  <c r="AF94" i="1"/>
  <c r="AG94" i="1" s="1"/>
  <c r="T208" i="1"/>
  <c r="N166" i="1"/>
  <c r="O166" i="1" s="1"/>
  <c r="AF166" i="1"/>
  <c r="AG166" i="1" s="1"/>
  <c r="N106" i="1"/>
  <c r="O106" i="1" s="1"/>
  <c r="AF106" i="1"/>
  <c r="AG106" i="1" s="1"/>
  <c r="N72" i="1"/>
  <c r="O72" i="1" s="1"/>
  <c r="AF72" i="1"/>
  <c r="AG72" i="1" s="1"/>
  <c r="N109" i="1"/>
  <c r="O109" i="1" s="1"/>
  <c r="AF109" i="1"/>
  <c r="AG109" i="1" s="1"/>
  <c r="N163" i="1"/>
  <c r="O163" i="1" s="1"/>
  <c r="AF163" i="1"/>
  <c r="AG163" i="1" s="1"/>
  <c r="N186" i="1"/>
  <c r="O186" i="1" s="1"/>
  <c r="AF186" i="1"/>
  <c r="AG186" i="1" s="1"/>
  <c r="N271" i="1"/>
  <c r="O271" i="1" s="1"/>
  <c r="AF271" i="1"/>
  <c r="AG271" i="1" s="1"/>
  <c r="N99" i="1"/>
  <c r="O99" i="1" s="1"/>
  <c r="AF99" i="1"/>
  <c r="AG99" i="1" s="1"/>
  <c r="N44" i="1"/>
  <c r="O44" i="1" s="1"/>
  <c r="AF44" i="1"/>
  <c r="AG44" i="1" s="1"/>
  <c r="N206" i="1"/>
  <c r="O206" i="1" s="1"/>
  <c r="AF206" i="1"/>
  <c r="AG206" i="1" s="1"/>
  <c r="N6" i="1"/>
  <c r="O6" i="1" s="1"/>
  <c r="AF6" i="1"/>
  <c r="AG6" i="1" s="1"/>
  <c r="N243" i="1"/>
  <c r="O243" i="1" s="1"/>
  <c r="AF243" i="1"/>
  <c r="AG243" i="1" s="1"/>
  <c r="N202" i="1"/>
  <c r="O202" i="1" s="1"/>
  <c r="AF202" i="1"/>
  <c r="AG202" i="1" s="1"/>
  <c r="N49" i="1"/>
  <c r="O49" i="1" s="1"/>
  <c r="AF49" i="1"/>
  <c r="AG49" i="1" s="1"/>
  <c r="N232" i="1"/>
  <c r="O232" i="1" s="1"/>
  <c r="AF232" i="1"/>
  <c r="N63" i="1"/>
  <c r="O63" i="1" s="1"/>
  <c r="AF63" i="1"/>
  <c r="AG63" i="1" s="1"/>
  <c r="N153" i="1"/>
  <c r="O153" i="1" s="1"/>
  <c r="AF153" i="1"/>
  <c r="AG153" i="1" s="1"/>
  <c r="N251" i="1"/>
  <c r="O251" i="1" s="1"/>
  <c r="AF251" i="1"/>
  <c r="AG251" i="1" s="1"/>
  <c r="N11" i="1"/>
  <c r="O11" i="1" s="1"/>
  <c r="AF11" i="1"/>
  <c r="AG11" i="1" s="1"/>
  <c r="N81" i="1"/>
  <c r="O81" i="1" s="1"/>
  <c r="AF81" i="1"/>
  <c r="AG81" i="1" s="1"/>
  <c r="N168" i="1"/>
  <c r="O168" i="1" s="1"/>
  <c r="AF168" i="1"/>
  <c r="AG168" i="1" s="1"/>
  <c r="N132" i="1"/>
  <c r="O132" i="1" s="1"/>
  <c r="AF132" i="1"/>
  <c r="AG132" i="1" s="1"/>
  <c r="N140" i="1"/>
  <c r="O140" i="1" s="1"/>
  <c r="AF140" i="1"/>
  <c r="AG140" i="1" s="1"/>
  <c r="N113" i="1"/>
  <c r="O113" i="1" s="1"/>
  <c r="AF113" i="1"/>
  <c r="AG113" i="1" s="1"/>
  <c r="N221" i="1"/>
  <c r="O221" i="1" s="1"/>
  <c r="AF221" i="1"/>
  <c r="AG221" i="1" s="1"/>
  <c r="N130" i="1"/>
  <c r="O130" i="1" s="1"/>
  <c r="AF130" i="1"/>
  <c r="AG130" i="1" s="1"/>
  <c r="N83" i="1"/>
  <c r="O83" i="1" s="1"/>
  <c r="AF83" i="1"/>
  <c r="AG83" i="1" s="1"/>
  <c r="N90" i="1"/>
  <c r="O90" i="1" s="1"/>
  <c r="AF90" i="1"/>
  <c r="AG90" i="1" s="1"/>
  <c r="N197" i="1"/>
  <c r="O197" i="1" s="1"/>
  <c r="AF197" i="1"/>
  <c r="AG197" i="1" s="1"/>
  <c r="N272" i="1"/>
  <c r="O272" i="1" s="1"/>
  <c r="AF272" i="1"/>
  <c r="AG272" i="1" s="1"/>
  <c r="N175" i="1"/>
  <c r="O175" i="1" s="1"/>
  <c r="AF175" i="1"/>
  <c r="AG175" i="1" s="1"/>
  <c r="N108" i="1"/>
  <c r="O108" i="1" s="1"/>
  <c r="AF108" i="1"/>
  <c r="AG108" i="1" s="1"/>
  <c r="N138" i="1"/>
  <c r="O138" i="1" s="1"/>
  <c r="AF138" i="1"/>
  <c r="AG138" i="1" s="1"/>
  <c r="N244" i="1"/>
  <c r="O244" i="1" s="1"/>
  <c r="AF244" i="1"/>
  <c r="AG244" i="1" s="1"/>
  <c r="N167" i="1"/>
  <c r="O167" i="1" s="1"/>
  <c r="AF167" i="1"/>
  <c r="AG167" i="1" s="1"/>
  <c r="N118" i="1"/>
  <c r="O118" i="1" s="1"/>
  <c r="AF118" i="1"/>
  <c r="AG118" i="1" s="1"/>
  <c r="N48" i="1"/>
  <c r="O48" i="1" s="1"/>
  <c r="AF48" i="1"/>
  <c r="AG48" i="1" s="1"/>
  <c r="N147" i="1"/>
  <c r="O147" i="1" s="1"/>
  <c r="AF147" i="1"/>
  <c r="AG147" i="1" s="1"/>
  <c r="N169" i="1"/>
  <c r="O169" i="1" s="1"/>
  <c r="AF169" i="1"/>
  <c r="AG169" i="1" s="1"/>
  <c r="N27" i="1"/>
  <c r="O27" i="1" s="1"/>
  <c r="AF27" i="1"/>
  <c r="AG27" i="1" s="1"/>
  <c r="N67" i="1"/>
  <c r="O67" i="1" s="1"/>
  <c r="AF67" i="1"/>
  <c r="AG67" i="1" s="1"/>
  <c r="N143" i="1"/>
  <c r="O143" i="1" s="1"/>
  <c r="AF143" i="1"/>
  <c r="AG143" i="1" s="1"/>
  <c r="N102" i="1"/>
  <c r="O102" i="1" s="1"/>
  <c r="AF102" i="1"/>
  <c r="AG102" i="1" s="1"/>
  <c r="N41" i="1"/>
  <c r="O41" i="1" s="1"/>
  <c r="AF41" i="1"/>
  <c r="AG41" i="1" s="1"/>
  <c r="N214" i="1"/>
  <c r="O214" i="1" s="1"/>
  <c r="AF214" i="1"/>
  <c r="AG214" i="1" s="1"/>
  <c r="N266" i="1"/>
  <c r="O266" i="1" s="1"/>
  <c r="AF266" i="1"/>
  <c r="AG266" i="1" s="1"/>
  <c r="N85" i="1"/>
  <c r="O85" i="1" s="1"/>
  <c r="AF85" i="1"/>
  <c r="AG85" i="1" s="1"/>
  <c r="N199" i="1"/>
  <c r="O199" i="1" s="1"/>
  <c r="AF199" i="1"/>
  <c r="AG199" i="1" s="1"/>
  <c r="N150" i="1"/>
  <c r="O150" i="1" s="1"/>
  <c r="AF150" i="1"/>
  <c r="AG150" i="1" s="1"/>
  <c r="N260" i="1"/>
  <c r="O260" i="1" s="1"/>
  <c r="AF260" i="1"/>
  <c r="AG260" i="1" s="1"/>
  <c r="N71" i="1"/>
  <c r="O71" i="1" s="1"/>
  <c r="AF71" i="1"/>
  <c r="AG71" i="1" s="1"/>
  <c r="N8" i="1"/>
  <c r="O8" i="1" s="1"/>
  <c r="AF8" i="1"/>
  <c r="AG8" i="1" s="1"/>
  <c r="N152" i="1"/>
  <c r="O152" i="1" s="1"/>
  <c r="AF152" i="1"/>
  <c r="AG152" i="1" s="1"/>
  <c r="N74" i="1"/>
  <c r="O74" i="1" s="1"/>
  <c r="AF74" i="1"/>
  <c r="AG74" i="1" s="1"/>
  <c r="N261" i="1"/>
  <c r="O261" i="1" s="1"/>
  <c r="AF261" i="1"/>
  <c r="AG261" i="1" s="1"/>
  <c r="N237" i="1"/>
  <c r="O237" i="1" s="1"/>
  <c r="AF237" i="1"/>
  <c r="AG237" i="1" s="1"/>
  <c r="N126" i="1"/>
  <c r="O126" i="1" s="1"/>
  <c r="AF126" i="1"/>
  <c r="AG126" i="1" s="1"/>
  <c r="N235" i="1"/>
  <c r="O235" i="1" s="1"/>
  <c r="AF235" i="1"/>
  <c r="AG235" i="1" s="1"/>
  <c r="N188" i="1"/>
  <c r="O188" i="1" s="1"/>
  <c r="AF188" i="1"/>
  <c r="AG188" i="1" s="1"/>
  <c r="N255" i="1"/>
  <c r="O255" i="1" s="1"/>
  <c r="AF255" i="1"/>
  <c r="AG255" i="1" s="1"/>
  <c r="N127" i="1"/>
  <c r="O127" i="1" s="1"/>
  <c r="AF127" i="1"/>
  <c r="AG127" i="1" s="1"/>
  <c r="N117" i="1"/>
  <c r="O117" i="1" s="1"/>
  <c r="AF117" i="1"/>
  <c r="AG117" i="1" s="1"/>
  <c r="N173" i="1"/>
  <c r="O173" i="1" s="1"/>
  <c r="AF173" i="1"/>
  <c r="AG173" i="1" s="1"/>
  <c r="N114" i="1"/>
  <c r="O114" i="1" s="1"/>
  <c r="AF114" i="1"/>
  <c r="AG114" i="1" s="1"/>
  <c r="N93" i="1"/>
  <c r="O93" i="1" s="1"/>
  <c r="AF93" i="1"/>
  <c r="AG93" i="1" s="1"/>
  <c r="N133" i="1"/>
  <c r="O133" i="1" s="1"/>
  <c r="AF133" i="1"/>
  <c r="AG133" i="1" s="1"/>
  <c r="N267" i="1"/>
  <c r="O267" i="1" s="1"/>
  <c r="AF267" i="1"/>
  <c r="AG267" i="1" s="1"/>
  <c r="N231" i="1"/>
  <c r="O231" i="1" s="1"/>
  <c r="AF231" i="1"/>
  <c r="AG231" i="1" s="1"/>
  <c r="N57" i="1"/>
  <c r="O57" i="1" s="1"/>
  <c r="AF57" i="1"/>
  <c r="AG57" i="1" s="1"/>
  <c r="N142" i="1"/>
  <c r="O142" i="1" s="1"/>
  <c r="AF142" i="1"/>
  <c r="AG142" i="1" s="1"/>
  <c r="N256" i="1"/>
  <c r="O256" i="1" s="1"/>
  <c r="AF256" i="1"/>
  <c r="AG256" i="1" s="1"/>
  <c r="N274" i="1"/>
  <c r="O274" i="1" s="1"/>
  <c r="AF274" i="1"/>
  <c r="AG274" i="1" s="1"/>
  <c r="N215" i="1"/>
  <c r="O215" i="1" s="1"/>
  <c r="AF215" i="1"/>
  <c r="AG215" i="1" s="1"/>
  <c r="N64" i="1"/>
  <c r="O64" i="1" s="1"/>
  <c r="AF64" i="1"/>
  <c r="AG64" i="1" s="1"/>
  <c r="N170" i="1"/>
  <c r="O170" i="1" s="1"/>
  <c r="AF170" i="1"/>
  <c r="AG170" i="1" s="1"/>
  <c r="N154" i="1"/>
  <c r="O154" i="1" s="1"/>
  <c r="AF154" i="1"/>
  <c r="AG154" i="1" s="1"/>
  <c r="N236" i="1"/>
  <c r="O236" i="1" s="1"/>
  <c r="AF236" i="1"/>
  <c r="AG236" i="1" s="1"/>
  <c r="N158" i="1"/>
  <c r="O158" i="1" s="1"/>
  <c r="AF158" i="1"/>
  <c r="AG158" i="1" s="1"/>
  <c r="N128" i="1"/>
  <c r="O128" i="1" s="1"/>
  <c r="AF128" i="1"/>
  <c r="AG128" i="1" s="1"/>
  <c r="N238" i="1"/>
  <c r="O238" i="1" s="1"/>
  <c r="AF238" i="1"/>
  <c r="AG238" i="1" s="1"/>
  <c r="N191" i="1"/>
  <c r="O191" i="1" s="1"/>
  <c r="AF191" i="1"/>
  <c r="AG191" i="1" s="1"/>
  <c r="N211" i="1"/>
  <c r="O211" i="1" s="1"/>
  <c r="AF211" i="1"/>
  <c r="AG211" i="1" s="1"/>
  <c r="N101" i="1"/>
  <c r="O101" i="1" s="1"/>
  <c r="AF101" i="1"/>
  <c r="AG101" i="1" s="1"/>
  <c r="N178" i="1"/>
  <c r="O178" i="1" s="1"/>
  <c r="AF178" i="1"/>
  <c r="AG178" i="1" s="1"/>
  <c r="N258" i="1"/>
  <c r="O258" i="1" s="1"/>
  <c r="AF258" i="1"/>
  <c r="AG258" i="1" s="1"/>
  <c r="N18" i="1"/>
  <c r="O18" i="1" s="1"/>
  <c r="AF18" i="1"/>
  <c r="AG18" i="1" s="1"/>
  <c r="N39" i="1"/>
  <c r="O39" i="1" s="1"/>
  <c r="AF39" i="1"/>
  <c r="AG39" i="1" s="1"/>
  <c r="T234" i="1"/>
  <c r="T222" i="1"/>
  <c r="T66" i="1"/>
  <c r="T255" i="1"/>
  <c r="T166" i="1"/>
  <c r="T85" i="1"/>
  <c r="T100" i="1"/>
  <c r="T90" i="1"/>
  <c r="T31" i="1"/>
  <c r="T193" i="1"/>
  <c r="R278" i="1"/>
  <c r="T226" i="1"/>
  <c r="T67" i="1"/>
  <c r="T123" i="1"/>
  <c r="T171" i="1"/>
  <c r="T173" i="1"/>
  <c r="T60" i="1"/>
  <c r="T146" i="1"/>
  <c r="T231" i="1"/>
  <c r="T19" i="1"/>
  <c r="K274" i="1"/>
  <c r="T148" i="1"/>
  <c r="T178" i="1"/>
  <c r="N155" i="1"/>
  <c r="O155" i="1" s="1"/>
  <c r="N203" i="1"/>
  <c r="O203" i="1" s="1"/>
  <c r="N58" i="1"/>
  <c r="O58" i="1" s="1"/>
  <c r="K88" i="1"/>
  <c r="T275" i="1"/>
  <c r="K240" i="1"/>
  <c r="N196" i="1"/>
  <c r="O196" i="1" s="1"/>
  <c r="N233" i="1"/>
  <c r="O233" i="1" s="1"/>
  <c r="N137" i="1"/>
  <c r="O137" i="1" s="1"/>
  <c r="K215" i="1"/>
  <c r="T155" i="1"/>
  <c r="K264" i="1"/>
  <c r="T72" i="1"/>
  <c r="T8" i="1"/>
  <c r="K210" i="1"/>
  <c r="N253" i="1"/>
  <c r="O253" i="1" s="1"/>
  <c r="K198" i="1"/>
  <c r="N61" i="1"/>
  <c r="O61" i="1" s="1"/>
  <c r="T212" i="1"/>
  <c r="K202" i="1"/>
  <c r="K234" i="1"/>
  <c r="T138" i="1"/>
  <c r="T57" i="1"/>
  <c r="K223" i="1"/>
  <c r="N70" i="1"/>
  <c r="O70" i="1" s="1"/>
  <c r="N151" i="1"/>
  <c r="O151" i="1" s="1"/>
  <c r="K216" i="1"/>
  <c r="N185" i="1"/>
  <c r="O185" i="1" s="1"/>
  <c r="K26" i="1"/>
  <c r="N148" i="1"/>
  <c r="O148" i="1" s="1"/>
  <c r="K61" i="1"/>
  <c r="T109" i="1"/>
  <c r="T140" i="1"/>
  <c r="K238" i="1"/>
  <c r="N107" i="1"/>
  <c r="O107" i="1" s="1"/>
  <c r="T120" i="1"/>
  <c r="N161" i="1"/>
  <c r="O161" i="1" s="1"/>
  <c r="K139" i="1"/>
  <c r="T61" i="1"/>
  <c r="T24" i="1"/>
  <c r="T81" i="1"/>
  <c r="N174" i="1"/>
  <c r="O174" i="1" s="1"/>
  <c r="N51" i="1"/>
  <c r="O51" i="1" s="1"/>
  <c r="N225" i="1"/>
  <c r="O225" i="1" s="1"/>
  <c r="K187" i="1"/>
  <c r="T192" i="1"/>
  <c r="K110" i="1"/>
  <c r="K157" i="1"/>
  <c r="N141" i="1"/>
  <c r="O141" i="1" s="1"/>
  <c r="K118" i="1"/>
  <c r="T105" i="1"/>
  <c r="N164" i="1"/>
  <c r="O164" i="1" s="1"/>
  <c r="K72" i="1"/>
  <c r="N257" i="1"/>
  <c r="O257" i="1" s="1"/>
  <c r="N198" i="1"/>
  <c r="O198" i="1" s="1"/>
  <c r="K95" i="1"/>
  <c r="K21" i="1"/>
  <c r="N9" i="1"/>
  <c r="O9" i="1" s="1"/>
  <c r="T129" i="1"/>
  <c r="K92" i="1"/>
  <c r="K185" i="1"/>
  <c r="N226" i="1"/>
  <c r="O226" i="1" s="1"/>
  <c r="K11" i="1"/>
  <c r="K80" i="1"/>
  <c r="K129" i="1"/>
  <c r="T126" i="1"/>
  <c r="N248" i="1"/>
  <c r="O248" i="1" s="1"/>
  <c r="N177" i="1"/>
  <c r="O177" i="1" s="1"/>
  <c r="K44" i="1"/>
  <c r="T200" i="1"/>
  <c r="K267" i="1"/>
  <c r="T38" i="1"/>
  <c r="T111" i="1"/>
  <c r="T218" i="1"/>
  <c r="T69" i="1"/>
  <c r="K256" i="1"/>
  <c r="T159" i="1"/>
  <c r="K22" i="1"/>
  <c r="N77" i="1"/>
  <c r="O77" i="1" s="1"/>
  <c r="K254" i="1"/>
  <c r="T80" i="1"/>
  <c r="T56" i="1"/>
  <c r="N50" i="1"/>
  <c r="O50" i="1" s="1"/>
  <c r="N80" i="1"/>
  <c r="O80" i="1" s="1"/>
  <c r="N204" i="1"/>
  <c r="O204" i="1" s="1"/>
  <c r="K83" i="1"/>
  <c r="K57" i="1"/>
  <c r="T184" i="1"/>
  <c r="T211" i="1"/>
  <c r="T88" i="1"/>
  <c r="T259" i="1"/>
  <c r="N122" i="1"/>
  <c r="O122" i="1" s="1"/>
  <c r="K10" i="1"/>
  <c r="K261" i="1"/>
  <c r="N159" i="1"/>
  <c r="O159" i="1" s="1"/>
  <c r="N157" i="1"/>
  <c r="O157" i="1" s="1"/>
  <c r="T232" i="1"/>
  <c r="K78" i="1"/>
  <c r="K127" i="1"/>
  <c r="K112" i="1"/>
  <c r="K220" i="1"/>
  <c r="N54" i="1"/>
  <c r="O54" i="1" s="1"/>
  <c r="N38" i="1"/>
  <c r="O38" i="1" s="1"/>
  <c r="T83" i="1"/>
  <c r="N31" i="1"/>
  <c r="O31" i="1" s="1"/>
  <c r="K273" i="1"/>
  <c r="N26" i="1"/>
  <c r="O26" i="1" s="1"/>
  <c r="T145" i="1"/>
  <c r="T139" i="1"/>
  <c r="T75" i="1"/>
  <c r="K208" i="1"/>
  <c r="T147" i="1"/>
  <c r="T156" i="1"/>
  <c r="K193" i="1"/>
  <c r="T27" i="1"/>
  <c r="T137" i="1"/>
  <c r="T39" i="1"/>
  <c r="K174" i="1"/>
  <c r="N13" i="1"/>
  <c r="O13" i="1" s="1"/>
  <c r="K96" i="1"/>
  <c r="K12" i="1"/>
  <c r="T11" i="1"/>
  <c r="T110" i="1"/>
  <c r="T263" i="1"/>
  <c r="T53" i="1"/>
  <c r="T76" i="1"/>
  <c r="K154" i="1"/>
  <c r="T150" i="1"/>
  <c r="N123" i="1"/>
  <c r="O123" i="1" s="1"/>
  <c r="T273" i="1"/>
  <c r="K199" i="1"/>
  <c r="T196" i="1"/>
  <c r="N227" i="1"/>
  <c r="O227" i="1" s="1"/>
  <c r="T204" i="1"/>
  <c r="T271" i="1"/>
  <c r="K232" i="1"/>
  <c r="N88" i="1"/>
  <c r="O88" i="1" s="1"/>
  <c r="N250" i="1"/>
  <c r="O250" i="1" s="1"/>
  <c r="T262" i="1"/>
  <c r="K9" i="1"/>
  <c r="N19" i="1"/>
  <c r="O19" i="1" s="1"/>
  <c r="N217" i="1"/>
  <c r="O217" i="1" s="1"/>
  <c r="N103" i="1"/>
  <c r="O103" i="1" s="1"/>
  <c r="N201" i="1"/>
  <c r="O201" i="1" s="1"/>
  <c r="N10" i="1"/>
  <c r="O10" i="1" s="1"/>
  <c r="K36" i="1"/>
  <c r="T209" i="1"/>
  <c r="P277" i="1"/>
  <c r="K47" i="1"/>
  <c r="T51" i="1"/>
  <c r="K197" i="1"/>
  <c r="T268" i="1"/>
  <c r="T157" i="1"/>
  <c r="K171" i="1"/>
  <c r="K63" i="1"/>
  <c r="K111" i="1"/>
  <c r="N171" i="1"/>
  <c r="O171" i="1" s="1"/>
  <c r="K262" i="1"/>
  <c r="T25" i="1"/>
  <c r="T251" i="1"/>
  <c r="P278" i="1"/>
  <c r="N212" i="1"/>
  <c r="O212" i="1" s="1"/>
  <c r="T174" i="1"/>
  <c r="T260" i="1"/>
  <c r="K145" i="1"/>
  <c r="T213" i="1"/>
  <c r="K48" i="1"/>
  <c r="N78" i="1"/>
  <c r="O78" i="1" s="1"/>
  <c r="T245" i="1"/>
  <c r="T116" i="1"/>
  <c r="T45" i="1"/>
  <c r="T128" i="1"/>
  <c r="T59" i="1"/>
  <c r="N46" i="1"/>
  <c r="O46" i="1" s="1"/>
  <c r="T41" i="1"/>
  <c r="K16" i="1"/>
  <c r="T121" i="1"/>
  <c r="N230" i="1"/>
  <c r="O230" i="1" s="1"/>
  <c r="N264" i="1"/>
  <c r="O264" i="1" s="1"/>
  <c r="N76" i="1"/>
  <c r="O76" i="1" s="1"/>
  <c r="T230" i="1"/>
  <c r="T107" i="1"/>
  <c r="K121" i="1"/>
  <c r="N82" i="1"/>
  <c r="O82" i="1" s="1"/>
  <c r="K249" i="1"/>
  <c r="K13" i="1"/>
  <c r="T78" i="1"/>
  <c r="N229" i="1"/>
  <c r="O229" i="1" s="1"/>
  <c r="K29" i="1"/>
  <c r="N234" i="1"/>
  <c r="O234" i="1" s="1"/>
  <c r="K224" i="1"/>
  <c r="T108" i="1"/>
  <c r="T136" i="1"/>
  <c r="K54" i="1"/>
  <c r="T175" i="1"/>
  <c r="N120" i="1"/>
  <c r="O120" i="1" s="1"/>
  <c r="N89" i="1"/>
  <c r="O89" i="1" s="1"/>
  <c r="T65" i="1"/>
  <c r="T44" i="1"/>
  <c r="N135" i="1"/>
  <c r="O135" i="1" s="1"/>
  <c r="T20" i="1"/>
  <c r="K269" i="1"/>
  <c r="T84" i="1"/>
  <c r="T6" i="1"/>
  <c r="K268" i="1"/>
  <c r="N16" i="1"/>
  <c r="O16" i="1" s="1"/>
  <c r="N22" i="1"/>
  <c r="O22" i="1" s="1"/>
  <c r="T103" i="1"/>
  <c r="T36" i="1"/>
  <c r="T257" i="1"/>
  <c r="N249" i="1"/>
  <c r="O249" i="1" s="1"/>
  <c r="T21" i="1"/>
  <c r="T143" i="1"/>
  <c r="T216" i="1"/>
  <c r="N25" i="1"/>
  <c r="O25" i="1" s="1"/>
  <c r="K81" i="1"/>
  <c r="J277" i="1"/>
  <c r="T135" i="1"/>
  <c r="T42" i="1"/>
  <c r="N216" i="1"/>
  <c r="O216" i="1" s="1"/>
  <c r="T71" i="1"/>
  <c r="K228" i="1"/>
  <c r="K100" i="1"/>
  <c r="N182" i="1"/>
  <c r="O182" i="1" s="1"/>
  <c r="N149" i="1"/>
  <c r="O149" i="1" s="1"/>
  <c r="K108" i="1"/>
  <c r="N112" i="1"/>
  <c r="O112" i="1" s="1"/>
  <c r="T220" i="1"/>
  <c r="T131" i="1"/>
  <c r="T210" i="1"/>
  <c r="N125" i="1"/>
  <c r="O125" i="1" s="1"/>
  <c r="K37" i="1"/>
  <c r="T7" i="1"/>
  <c r="N207" i="1"/>
  <c r="O207" i="1" s="1"/>
  <c r="T181" i="1"/>
  <c r="T249" i="1"/>
  <c r="N165" i="1"/>
  <c r="O165" i="1" s="1"/>
  <c r="T32" i="1"/>
  <c r="T115" i="1"/>
  <c r="K230" i="1"/>
  <c r="T95" i="1"/>
  <c r="K201" i="1"/>
  <c r="K94" i="1"/>
  <c r="N134" i="1"/>
  <c r="O134" i="1" s="1"/>
  <c r="T188" i="1"/>
  <c r="K52" i="1"/>
  <c r="N5" i="1"/>
  <c r="O5" i="1" s="1"/>
  <c r="K99" i="1"/>
  <c r="N252" i="1"/>
  <c r="O252" i="1" s="1"/>
  <c r="K231" i="1"/>
  <c r="N119" i="1"/>
  <c r="O119" i="1" s="1"/>
  <c r="T12" i="1"/>
  <c r="T261" i="1"/>
  <c r="N259" i="1"/>
  <c r="O259" i="1" s="1"/>
  <c r="N145" i="1"/>
  <c r="O145" i="1" s="1"/>
  <c r="K168" i="1"/>
  <c r="K177" i="1"/>
  <c r="K173" i="1"/>
  <c r="N208" i="1"/>
  <c r="O208" i="1" s="1"/>
  <c r="K203" i="1"/>
  <c r="T179" i="1"/>
  <c r="T228" i="1"/>
  <c r="T236" i="1"/>
  <c r="K6" i="1"/>
  <c r="T132" i="1"/>
  <c r="T98" i="1"/>
  <c r="K123" i="1"/>
  <c r="K245" i="1"/>
  <c r="K182" i="1"/>
  <c r="T50" i="1"/>
  <c r="N68" i="1"/>
  <c r="O68" i="1" s="1"/>
  <c r="T167" i="1"/>
  <c r="T202" i="1"/>
  <c r="T252" i="1"/>
  <c r="K257" i="1"/>
  <c r="T224" i="1"/>
  <c r="N111" i="1"/>
  <c r="O111" i="1" s="1"/>
  <c r="N146" i="1"/>
  <c r="O146" i="1" s="1"/>
  <c r="K130" i="1"/>
  <c r="K31" i="1"/>
  <c r="K103" i="1"/>
  <c r="K65" i="1"/>
  <c r="N32" i="1"/>
  <c r="O32" i="1" s="1"/>
  <c r="T46" i="1"/>
  <c r="T79" i="1"/>
  <c r="N75" i="1"/>
  <c r="O75" i="1" s="1"/>
  <c r="T43" i="1"/>
  <c r="Q278" i="1"/>
  <c r="K243" i="1"/>
  <c r="T16" i="1"/>
  <c r="T253" i="1"/>
  <c r="T133" i="1"/>
  <c r="T152" i="1"/>
  <c r="T102" i="1"/>
  <c r="T26" i="1"/>
  <c r="K119" i="1"/>
  <c r="K191" i="1"/>
  <c r="N73" i="1"/>
  <c r="O73" i="1" s="1"/>
  <c r="N209" i="1"/>
  <c r="M277" i="1"/>
  <c r="T141" i="1"/>
  <c r="N37" i="1"/>
  <c r="O37" i="1" s="1"/>
  <c r="N156" i="1"/>
  <c r="O156" i="1" s="1"/>
  <c r="T229" i="1"/>
  <c r="T104" i="1"/>
  <c r="T162" i="1"/>
  <c r="K35" i="1"/>
  <c r="T52" i="1"/>
  <c r="T225" i="1"/>
  <c r="N184" i="1"/>
  <c r="O184" i="1" s="1"/>
  <c r="T77" i="1"/>
  <c r="T63" i="1"/>
  <c r="N35" i="1"/>
  <c r="O35" i="1" s="1"/>
  <c r="T87" i="1"/>
  <c r="T172" i="1"/>
  <c r="N45" i="1"/>
  <c r="O45" i="1" s="1"/>
  <c r="K89" i="1"/>
  <c r="T190" i="1"/>
  <c r="N69" i="1"/>
  <c r="O69" i="1" s="1"/>
  <c r="K76" i="1"/>
  <c r="K91" i="1"/>
  <c r="T117" i="1"/>
  <c r="T5" i="1"/>
  <c r="T22" i="1"/>
  <c r="K253" i="1"/>
  <c r="N86" i="1"/>
  <c r="O86" i="1" s="1"/>
  <c r="K251" i="1"/>
  <c r="H278" i="1"/>
  <c r="K140" i="1"/>
  <c r="N47" i="1"/>
  <c r="O47" i="1" s="1"/>
  <c r="T33" i="1"/>
  <c r="N241" i="1"/>
  <c r="O241" i="1" s="1"/>
  <c r="K248" i="1"/>
  <c r="T170" i="1"/>
  <c r="K25" i="1"/>
  <c r="T93" i="1"/>
  <c r="K169" i="1"/>
  <c r="N228" i="1"/>
  <c r="O228" i="1" s="1"/>
  <c r="N29" i="1"/>
  <c r="O29" i="1" s="1"/>
  <c r="K196" i="1"/>
  <c r="K131" i="1"/>
  <c r="T130" i="1"/>
  <c r="K14" i="1"/>
  <c r="T96" i="1"/>
  <c r="N247" i="1"/>
  <c r="O247" i="1" s="1"/>
  <c r="N43" i="1"/>
  <c r="O43" i="1" s="1"/>
  <c r="N268" i="1"/>
  <c r="O268" i="1" s="1"/>
  <c r="N222" i="1"/>
  <c r="O222" i="1" s="1"/>
  <c r="T206" i="1"/>
  <c r="T237" i="1"/>
  <c r="T112" i="1"/>
  <c r="T158" i="1"/>
  <c r="N181" i="1"/>
  <c r="O181" i="1" s="1"/>
  <c r="T187" i="1"/>
  <c r="N20" i="1"/>
  <c r="O20" i="1" s="1"/>
  <c r="T266" i="1"/>
  <c r="T74" i="1"/>
  <c r="T227" i="1"/>
  <c r="T92" i="1"/>
  <c r="T101" i="1"/>
  <c r="K28" i="1"/>
  <c r="H277" i="1"/>
  <c r="N12" i="1"/>
  <c r="O12" i="1" s="1"/>
  <c r="N205" i="1"/>
  <c r="O205" i="1" s="1"/>
  <c r="K40" i="1"/>
  <c r="K122" i="1"/>
  <c r="T267" i="1"/>
  <c r="N218" i="1"/>
  <c r="O218" i="1" s="1"/>
  <c r="T221" i="1"/>
  <c r="N92" i="1"/>
  <c r="O92" i="1" s="1"/>
  <c r="N183" i="1"/>
  <c r="O183" i="1" s="1"/>
  <c r="K190" i="1"/>
  <c r="T55" i="1"/>
  <c r="K49" i="1"/>
  <c r="N34" i="1"/>
  <c r="O34" i="1" s="1"/>
  <c r="N263" i="1"/>
  <c r="O263" i="1" s="1"/>
  <c r="T247" i="1"/>
  <c r="N36" i="1"/>
  <c r="O36" i="1" s="1"/>
  <c r="K19" i="1"/>
  <c r="T169" i="1"/>
  <c r="K247" i="1"/>
  <c r="K258" i="1"/>
  <c r="N269" i="1"/>
  <c r="O269" i="1" s="1"/>
  <c r="N190" i="1"/>
  <c r="O190" i="1" s="1"/>
  <c r="T264" i="1"/>
  <c r="N115" i="1"/>
  <c r="O115" i="1" s="1"/>
  <c r="K158" i="1"/>
  <c r="N17" i="1"/>
  <c r="O17" i="1" s="1"/>
  <c r="T219" i="1"/>
  <c r="N144" i="1"/>
  <c r="O144" i="1" s="1"/>
  <c r="K162" i="1"/>
  <c r="T9" i="1"/>
  <c r="T168" i="1"/>
  <c r="T214" i="1"/>
  <c r="K189" i="1"/>
  <c r="K156" i="1"/>
  <c r="K45" i="1"/>
  <c r="K90" i="1"/>
  <c r="N275" i="1"/>
  <c r="O275" i="1" s="1"/>
  <c r="T64" i="1"/>
  <c r="N52" i="1"/>
  <c r="O52" i="1" s="1"/>
  <c r="N210" i="1"/>
  <c r="O210" i="1" s="1"/>
  <c r="K124" i="1"/>
  <c r="T91" i="1"/>
  <c r="T40" i="1"/>
  <c r="T14" i="1"/>
  <c r="T274" i="1"/>
  <c r="T165" i="1"/>
  <c r="S277" i="1"/>
  <c r="N14" i="1"/>
  <c r="O14" i="1" s="1"/>
  <c r="N172" i="1"/>
  <c r="O172" i="1" s="1"/>
  <c r="N96" i="1"/>
  <c r="O96" i="1" s="1"/>
  <c r="K43" i="1"/>
  <c r="T176" i="1"/>
  <c r="N24" i="1"/>
  <c r="O24" i="1" s="1"/>
  <c r="T86" i="1"/>
  <c r="T118" i="1"/>
  <c r="K181" i="1"/>
  <c r="N53" i="1"/>
  <c r="O53" i="1" s="1"/>
  <c r="T30" i="1"/>
  <c r="N129" i="1"/>
  <c r="O129" i="1" s="1"/>
  <c r="T191" i="1"/>
  <c r="K79" i="1"/>
  <c r="T114" i="1"/>
  <c r="K167" i="1"/>
  <c r="N213" i="1"/>
  <c r="O213" i="1" s="1"/>
  <c r="T89" i="1"/>
  <c r="K106" i="1"/>
  <c r="T68" i="1"/>
  <c r="T205" i="1"/>
  <c r="T177" i="1"/>
  <c r="K32" i="1"/>
  <c r="N116" i="1"/>
  <c r="O116" i="1" s="1"/>
  <c r="K237" i="1"/>
  <c r="K85" i="1"/>
  <c r="T242" i="1"/>
  <c r="T127" i="1"/>
  <c r="T248" i="1"/>
  <c r="T94" i="1"/>
  <c r="N219" i="1"/>
  <c r="O219" i="1" s="1"/>
  <c r="K146" i="1"/>
  <c r="T243" i="1"/>
  <c r="N66" i="1"/>
  <c r="O66" i="1" s="1"/>
  <c r="K23" i="1"/>
  <c r="T195" i="1"/>
  <c r="T164" i="1"/>
  <c r="K143" i="1"/>
  <c r="T151" i="1"/>
  <c r="N100" i="1"/>
  <c r="O100" i="1" s="1"/>
  <c r="T272" i="1"/>
  <c r="K70" i="1"/>
  <c r="T34" i="1"/>
  <c r="T18" i="1"/>
  <c r="T241" i="1"/>
  <c r="N265" i="1"/>
  <c r="O265" i="1" s="1"/>
  <c r="K68" i="1"/>
  <c r="T183" i="1"/>
  <c r="N124" i="1"/>
  <c r="O124" i="1" s="1"/>
  <c r="N65" i="1"/>
  <c r="O65" i="1" s="1"/>
  <c r="G277" i="1"/>
  <c r="N42" i="1"/>
  <c r="O42" i="1" s="1"/>
  <c r="T198" i="1"/>
  <c r="K59" i="1"/>
  <c r="K105" i="1"/>
  <c r="T144" i="1"/>
  <c r="T23" i="1"/>
  <c r="N87" i="1"/>
  <c r="O87" i="1" s="1"/>
  <c r="T269" i="1"/>
  <c r="T215" i="1"/>
  <c r="T149" i="1"/>
  <c r="N273" i="1"/>
  <c r="O273" i="1" s="1"/>
  <c r="T201" i="1"/>
  <c r="K219" i="1"/>
  <c r="T240" i="1"/>
  <c r="N189" i="1"/>
  <c r="O189" i="1" s="1"/>
  <c r="K172" i="1"/>
  <c r="N176" i="1"/>
  <c r="O176" i="1" s="1"/>
  <c r="K107" i="1"/>
  <c r="K104" i="1"/>
  <c r="N98" i="1"/>
  <c r="O98" i="1" s="1"/>
  <c r="T161" i="1"/>
  <c r="T119" i="1"/>
  <c r="T99" i="1"/>
  <c r="N94" i="1"/>
  <c r="O94" i="1" s="1"/>
  <c r="N242" i="1"/>
  <c r="O242" i="1" s="1"/>
  <c r="T194" i="1"/>
  <c r="N30" i="1"/>
  <c r="O30" i="1" s="1"/>
  <c r="K142" i="1"/>
  <c r="T189" i="1"/>
  <c r="R277" i="1"/>
  <c r="T238" i="1"/>
  <c r="K53" i="1"/>
  <c r="N193" i="1"/>
  <c r="O193" i="1" s="1"/>
  <c r="N91" i="1"/>
  <c r="O91" i="1" s="1"/>
  <c r="N121" i="1"/>
  <c r="O121" i="1" s="1"/>
  <c r="N187" i="1"/>
  <c r="O187" i="1" s="1"/>
  <c r="N195" i="1"/>
  <c r="O195" i="1" s="1"/>
  <c r="N220" i="1"/>
  <c r="O220" i="1" s="1"/>
  <c r="T35" i="1"/>
  <c r="K207" i="1"/>
  <c r="T29" i="1"/>
  <c r="N21" i="1"/>
  <c r="O21" i="1" s="1"/>
  <c r="K7" i="1"/>
  <c r="N262" i="1"/>
  <c r="O262" i="1" s="1"/>
  <c r="T182" i="1"/>
  <c r="T58" i="1"/>
  <c r="T258" i="1"/>
  <c r="K226" i="1"/>
  <c r="N245" i="1"/>
  <c r="O245" i="1" s="1"/>
  <c r="K255" i="1"/>
  <c r="T54" i="1"/>
  <c r="T70" i="1"/>
  <c r="K221" i="1"/>
  <c r="T13" i="1"/>
  <c r="N23" i="1"/>
  <c r="O23" i="1" s="1"/>
  <c r="K75" i="1"/>
  <c r="T186" i="1"/>
  <c r="K30" i="1"/>
  <c r="N105" i="1"/>
  <c r="O105" i="1" s="1"/>
  <c r="K18" i="1"/>
  <c r="T207" i="1"/>
  <c r="N131" i="1"/>
  <c r="O131" i="1" s="1"/>
  <c r="K227" i="1"/>
  <c r="T82" i="1"/>
  <c r="N136" i="1"/>
  <c r="O136" i="1" s="1"/>
  <c r="K97" i="1"/>
  <c r="T124" i="1"/>
  <c r="T49" i="1"/>
  <c r="N79" i="1"/>
  <c r="O79" i="1" s="1"/>
  <c r="T15" i="1"/>
  <c r="T73" i="1"/>
  <c r="K188" i="1"/>
  <c r="T250" i="1"/>
  <c r="K159" i="1"/>
  <c r="T203" i="1"/>
  <c r="N162" i="1"/>
  <c r="O162" i="1" s="1"/>
  <c r="K170" i="1"/>
  <c r="N194" i="1"/>
  <c r="O194" i="1" s="1"/>
  <c r="N223" i="1"/>
  <c r="O223" i="1" s="1"/>
  <c r="I277" i="1"/>
  <c r="N179" i="1"/>
  <c r="O179" i="1" s="1"/>
  <c r="T223" i="1"/>
  <c r="Q277" i="1"/>
  <c r="K120" i="1"/>
  <c r="N95" i="1"/>
  <c r="O95" i="1" s="1"/>
  <c r="T97" i="1"/>
  <c r="T254" i="1"/>
  <c r="T122" i="1"/>
  <c r="T270" i="1"/>
  <c r="N270" i="1"/>
  <c r="O270" i="1" s="1"/>
  <c r="N192" i="1"/>
  <c r="O192" i="1" s="1"/>
  <c r="N97" i="1"/>
  <c r="O97" i="1" s="1"/>
  <c r="T197" i="1"/>
  <c r="N110" i="1"/>
  <c r="O110" i="1" s="1"/>
  <c r="N84" i="1"/>
  <c r="O84" i="1" s="1"/>
  <c r="T153" i="1"/>
  <c r="N56" i="1"/>
  <c r="O56" i="1" s="1"/>
  <c r="T256" i="1"/>
  <c r="T10" i="1"/>
  <c r="T125" i="1"/>
  <c r="K24" i="1"/>
  <c r="T142" i="1"/>
  <c r="G278" i="1"/>
  <c r="T185" i="1"/>
  <c r="T106" i="1"/>
  <c r="T47" i="1"/>
  <c r="K55" i="1"/>
  <c r="T17" i="1"/>
  <c r="K114" i="1"/>
  <c r="N254" i="1"/>
  <c r="O254" i="1" s="1"/>
  <c r="N7" i="1"/>
  <c r="O7" i="1" s="1"/>
  <c r="K144" i="1"/>
  <c r="T244" i="1"/>
  <c r="K17" i="1"/>
  <c r="K33" i="1"/>
  <c r="K225" i="1"/>
  <c r="K56" i="1"/>
  <c r="T235" i="1"/>
  <c r="T154" i="1"/>
  <c r="T134" i="1"/>
  <c r="K73" i="1"/>
  <c r="N200" i="1"/>
  <c r="O200" i="1" s="1"/>
  <c r="N139" i="1"/>
  <c r="O139" i="1" s="1"/>
  <c r="T48" i="1"/>
  <c r="N55" i="1"/>
  <c r="O55" i="1" s="1"/>
  <c r="T199" i="1"/>
  <c r="N60" i="1"/>
  <c r="O60" i="1" s="1"/>
  <c r="N59" i="1"/>
  <c r="O59" i="1" s="1"/>
  <c r="T239" i="1"/>
  <c r="N104" i="1"/>
  <c r="O104" i="1" s="1"/>
  <c r="N40" i="1"/>
  <c r="O40" i="1" s="1"/>
  <c r="N33" i="1"/>
  <c r="O33" i="1" s="1"/>
  <c r="T163" i="1"/>
  <c r="T113" i="1"/>
  <c r="N15" i="1"/>
  <c r="O15" i="1" s="1"/>
  <c r="T217" i="1"/>
  <c r="N239" i="1"/>
  <c r="O239" i="1" s="1"/>
  <c r="K229" i="1"/>
  <c r="T37" i="1"/>
  <c r="N224" i="1"/>
  <c r="O224" i="1" s="1"/>
  <c r="K58" i="1"/>
  <c r="K252" i="1"/>
  <c r="N240" i="1"/>
  <c r="O240" i="1" s="1"/>
  <c r="AG232" i="1" l="1"/>
  <c r="AF277" i="1"/>
  <c r="AG277" i="1"/>
  <c r="T246" i="1"/>
  <c r="T278" i="1" s="1"/>
  <c r="Q279" i="1"/>
  <c r="S278" i="1"/>
  <c r="S279" i="1" s="1"/>
  <c r="R279" i="1"/>
  <c r="H279" i="1"/>
  <c r="P279" i="1"/>
  <c r="K277" i="1"/>
  <c r="O209" i="1"/>
  <c r="O277" i="1" s="1"/>
  <c r="N277" i="1"/>
  <c r="T277" i="1"/>
  <c r="G279" i="1"/>
  <c r="T279" i="1" l="1"/>
  <c r="AF246" i="1" l="1"/>
  <c r="AG246" i="1" s="1"/>
  <c r="AG278" i="1" s="1"/>
  <c r="AG279" i="1" s="1"/>
  <c r="M278" i="1"/>
  <c r="M279" i="1" s="1"/>
  <c r="N246" i="1"/>
  <c r="J278" i="1"/>
  <c r="J279" i="1" s="1"/>
  <c r="K246" i="1"/>
  <c r="K278" i="1" s="1"/>
  <c r="K279" i="1" s="1"/>
  <c r="I278" i="1"/>
  <c r="I279" i="1" s="1"/>
  <c r="AF278" i="1" l="1"/>
  <c r="AF279" i="1" s="1"/>
  <c r="O246" i="1"/>
  <c r="O278" i="1" s="1"/>
  <c r="O279" i="1" s="1"/>
  <c r="N278" i="1"/>
  <c r="N279" i="1" s="1"/>
  <c r="AC160" i="1" l="1"/>
  <c r="AO160" i="1" l="1"/>
  <c r="AC62" i="1"/>
  <c r="W160" i="1" l="1"/>
  <c r="X160" i="1" s="1"/>
  <c r="AJ160" i="1"/>
  <c r="AK160" i="1" s="1"/>
  <c r="AC28" i="1" l="1"/>
  <c r="AO62" i="1" l="1"/>
  <c r="W62" i="1" l="1"/>
  <c r="X62" i="1" s="1"/>
  <c r="AJ62" i="1"/>
  <c r="AK62" i="1" s="1"/>
  <c r="AC180" i="1"/>
  <c r="AO28" i="1" l="1"/>
  <c r="W28" i="1" l="1"/>
  <c r="X28" i="1" s="1"/>
  <c r="AJ28" i="1"/>
  <c r="AK28" i="1" s="1"/>
  <c r="AO180" i="1" l="1"/>
  <c r="W180" i="1" l="1"/>
  <c r="X180" i="1" s="1"/>
  <c r="AJ180" i="1"/>
  <c r="AK180" i="1" s="1"/>
  <c r="AO47" i="1" l="1"/>
  <c r="AO85" i="1"/>
  <c r="AO188" i="1"/>
  <c r="AO9" i="1"/>
  <c r="AO165" i="1"/>
  <c r="AO219" i="1"/>
  <c r="AO90" i="1"/>
  <c r="AO6" i="1"/>
  <c r="AO42" i="1"/>
  <c r="AO126" i="1"/>
  <c r="AO43" i="1"/>
  <c r="AO131" i="1"/>
  <c r="AO191" i="1"/>
  <c r="AO112" i="1"/>
  <c r="AO190" i="1"/>
  <c r="AO24" i="1"/>
  <c r="AO218" i="1"/>
  <c r="AO207" i="1"/>
  <c r="AO170" i="1"/>
  <c r="AO222" i="1"/>
  <c r="AO182" i="1"/>
  <c r="AO7" i="1"/>
  <c r="AO244" i="1"/>
  <c r="AO201" i="1"/>
  <c r="AO84" i="1"/>
  <c r="AO143" i="1"/>
  <c r="AO212" i="1"/>
  <c r="AO261" i="1"/>
  <c r="AO103" i="1"/>
  <c r="AO173" i="1"/>
  <c r="AO125" i="1"/>
  <c r="AO93" i="1"/>
  <c r="AO220" i="1"/>
  <c r="AO46" i="1"/>
  <c r="AO124" i="1"/>
  <c r="AO208" i="1"/>
  <c r="AO275" i="1"/>
  <c r="AO250" i="1"/>
  <c r="AO231" i="1"/>
  <c r="AO117" i="1"/>
  <c r="AO137" i="1"/>
  <c r="AO252" i="1"/>
  <c r="AO184" i="1"/>
  <c r="AO145" i="1"/>
  <c r="AO260" i="1"/>
  <c r="AO151" i="1"/>
  <c r="AO136" i="1"/>
  <c r="AO168" i="1"/>
  <c r="AO156" i="1"/>
  <c r="AO53" i="1"/>
  <c r="AO221" i="1"/>
  <c r="AO108" i="1"/>
  <c r="AO179" i="1"/>
  <c r="AO21" i="1"/>
  <c r="AO154" i="1"/>
  <c r="AO31" i="1"/>
  <c r="AO141" i="1"/>
  <c r="AO192" i="1"/>
  <c r="AO8" i="1"/>
  <c r="AO268" i="1"/>
  <c r="AO247" i="1"/>
  <c r="AO71" i="1"/>
  <c r="AO236" i="1"/>
  <c r="AO266" i="1"/>
  <c r="AO196" i="1"/>
  <c r="AO200" i="1"/>
  <c r="AO262" i="1"/>
  <c r="AO166" i="1"/>
  <c r="AO34" i="1"/>
  <c r="AO12" i="1"/>
  <c r="AO16" i="1"/>
  <c r="AO148" i="1"/>
  <c r="AO122" i="1"/>
  <c r="AO66" i="1"/>
  <c r="AO81" i="1"/>
  <c r="AO64" i="1"/>
  <c r="AO150" i="1"/>
  <c r="AO178" i="1"/>
  <c r="AO270" i="1"/>
  <c r="AO167" i="1"/>
  <c r="AO96" i="1"/>
  <c r="AO239" i="1"/>
  <c r="AO269" i="1"/>
  <c r="AO33" i="1"/>
  <c r="AO36" i="1"/>
  <c r="AO172" i="1"/>
  <c r="AO101" i="1"/>
  <c r="AO29" i="1"/>
  <c r="AO110" i="1"/>
  <c r="AO254" i="1"/>
  <c r="AO44" i="1"/>
  <c r="AO203" i="1"/>
  <c r="AO111" i="1"/>
  <c r="AO88" i="1"/>
  <c r="AO37" i="1"/>
  <c r="AO13" i="1"/>
  <c r="AO127" i="1"/>
  <c r="AO83" i="1"/>
  <c r="AO249" i="1"/>
  <c r="AO80" i="1"/>
  <c r="AO193" i="1"/>
  <c r="AO95" i="1"/>
  <c r="AO11" i="1"/>
  <c r="AO274" i="1"/>
  <c r="AO18" i="1"/>
  <c r="AO67" i="1"/>
  <c r="AO185" i="1"/>
  <c r="AO140" i="1"/>
  <c r="AO65" i="1"/>
  <c r="AO70" i="1"/>
  <c r="AO23" i="1"/>
  <c r="AO259" i="1"/>
  <c r="AO79" i="1"/>
  <c r="AO181" i="1"/>
  <c r="AO235" i="1"/>
  <c r="AO25" i="1"/>
  <c r="AO164" i="1"/>
  <c r="AO149" i="1"/>
  <c r="AO215" i="1"/>
  <c r="AO204" i="1"/>
  <c r="AO22" i="1"/>
  <c r="AO120" i="1"/>
  <c r="AO98" i="1"/>
  <c r="AO153" i="1"/>
  <c r="AO216" i="1"/>
  <c r="AO100" i="1"/>
  <c r="AO227" i="1"/>
  <c r="AO255" i="1"/>
  <c r="AO26" i="1"/>
  <c r="AO76" i="1"/>
  <c r="AO186" i="1"/>
  <c r="AO205" i="1"/>
  <c r="AO265" i="1"/>
  <c r="AO169" i="1"/>
  <c r="AO163" i="1"/>
  <c r="AO241" i="1"/>
  <c r="AO56" i="1"/>
  <c r="AO123" i="1"/>
  <c r="AO115" i="1"/>
  <c r="AO159" i="1"/>
  <c r="AO263" i="1"/>
  <c r="AO128" i="1"/>
  <c r="AO38" i="1"/>
  <c r="AO57" i="1"/>
  <c r="AO60" i="1"/>
  <c r="AO87" i="1"/>
  <c r="AO55" i="1"/>
  <c r="AO116" i="1"/>
  <c r="AO177" i="1"/>
  <c r="AO195" i="1"/>
  <c r="AO206" i="1"/>
  <c r="AO272" i="1"/>
  <c r="AO45" i="1"/>
  <c r="AO91" i="1"/>
  <c r="AO114" i="1"/>
  <c r="AO157" i="1"/>
  <c r="AO175" i="1"/>
  <c r="AO50" i="1"/>
  <c r="AO49" i="1"/>
  <c r="AO61" i="1"/>
  <c r="AO229" i="1"/>
  <c r="AO234" i="1"/>
  <c r="AO146" i="1"/>
  <c r="AO199" i="1"/>
  <c r="AO27" i="1"/>
  <c r="AO273" i="1"/>
  <c r="AO198" i="1"/>
  <c r="AO40" i="1"/>
  <c r="AO97" i="1"/>
  <c r="AO135" i="1"/>
  <c r="AO52" i="1"/>
  <c r="AO223" i="1"/>
  <c r="AO68" i="1"/>
  <c r="AO242" i="1"/>
  <c r="AO142" i="1"/>
  <c r="AO59" i="1"/>
  <c r="AO35" i="1"/>
  <c r="AO118" i="1"/>
  <c r="AO86" i="1"/>
  <c r="AO257" i="1"/>
  <c r="AO82" i="1"/>
  <c r="AO238" i="1"/>
  <c r="AO224" i="1"/>
  <c r="AO104" i="1"/>
  <c r="AO171" i="1"/>
  <c r="AO210" i="1"/>
  <c r="AO217" i="1"/>
  <c r="AO102" i="1"/>
  <c r="AO121" i="1"/>
  <c r="AO213" i="1"/>
  <c r="AO133" i="1"/>
  <c r="AO63" i="1"/>
  <c r="AO92" i="1"/>
  <c r="AO176" i="1"/>
  <c r="AO187" i="1"/>
  <c r="AO139" i="1"/>
  <c r="AO15" i="1"/>
  <c r="AO19" i="1"/>
  <c r="AO228" i="1"/>
  <c r="AO258" i="1"/>
  <c r="AO197" i="1"/>
  <c r="AO73" i="1"/>
  <c r="AO10" i="1"/>
  <c r="AO109" i="1"/>
  <c r="AO99" i="1"/>
  <c r="AO74" i="1"/>
  <c r="AO245" i="1"/>
  <c r="AO253" i="1"/>
  <c r="AO152" i="1"/>
  <c r="AO237" i="1"/>
  <c r="AO48" i="1"/>
  <c r="AO54" i="1"/>
  <c r="AO162" i="1"/>
  <c r="AO138" i="1"/>
  <c r="AO130" i="1"/>
  <c r="AO243" i="1"/>
  <c r="AO41" i="1"/>
  <c r="AO155" i="1"/>
  <c r="AO113" i="1"/>
  <c r="AO256" i="1"/>
  <c r="AO119" i="1"/>
  <c r="AO30" i="1"/>
  <c r="AO39" i="1"/>
  <c r="AO225" i="1"/>
  <c r="AO267" i="1"/>
  <c r="AO132" i="1"/>
  <c r="AO14" i="1"/>
  <c r="AO107" i="1"/>
  <c r="AO183" i="1"/>
  <c r="AO69" i="1"/>
  <c r="AO230" i="1"/>
  <c r="AO51" i="1"/>
  <c r="AO134" i="1"/>
  <c r="AO194" i="1"/>
  <c r="AO20" i="1"/>
  <c r="AO129" i="1"/>
  <c r="AO189" i="1"/>
  <c r="AO78" i="1"/>
  <c r="AO89" i="1"/>
  <c r="AO264" i="1"/>
  <c r="AO202" i="1"/>
  <c r="AO32" i="1"/>
  <c r="AO72" i="1"/>
  <c r="AO233" i="1"/>
  <c r="AO211" i="1"/>
  <c r="AO174" i="1"/>
  <c r="AO240" i="1"/>
  <c r="AO248" i="1"/>
  <c r="AO106" i="1"/>
  <c r="AO271" i="1"/>
  <c r="AO58" i="1"/>
  <c r="AO158" i="1"/>
  <c r="AO226" i="1"/>
  <c r="AO75" i="1"/>
  <c r="AO214" i="1"/>
  <c r="AO105" i="1"/>
  <c r="AO161" i="1"/>
  <c r="AO144" i="1"/>
  <c r="AO94" i="1"/>
  <c r="AO17" i="1"/>
  <c r="AO77" i="1"/>
  <c r="AO147" i="1"/>
  <c r="AJ209" i="1" l="1"/>
  <c r="AK209" i="1" s="1"/>
  <c r="AO209" i="1"/>
  <c r="AO232" i="1"/>
  <c r="AJ251" i="1"/>
  <c r="AK251" i="1" s="1"/>
  <c r="AO251" i="1"/>
  <c r="AO5" i="1"/>
  <c r="W144" i="1"/>
  <c r="X144" i="1" s="1"/>
  <c r="AJ144" i="1"/>
  <c r="AK144" i="1" s="1"/>
  <c r="W264" i="1"/>
  <c r="X264" i="1" s="1"/>
  <c r="AJ264" i="1"/>
  <c r="AK264" i="1" s="1"/>
  <c r="W147" i="1"/>
  <c r="X147" i="1" s="1"/>
  <c r="AJ147" i="1"/>
  <c r="AK147" i="1" s="1"/>
  <c r="W89" i="1"/>
  <c r="X89" i="1" s="1"/>
  <c r="AJ89" i="1"/>
  <c r="AK89" i="1" s="1"/>
  <c r="W230" i="1"/>
  <c r="X230" i="1" s="1"/>
  <c r="AJ230" i="1"/>
  <c r="AK230" i="1" s="1"/>
  <c r="W142" i="1"/>
  <c r="X142" i="1" s="1"/>
  <c r="AJ142" i="1"/>
  <c r="AK142" i="1" s="1"/>
  <c r="W241" i="1"/>
  <c r="X241" i="1" s="1"/>
  <c r="AJ241" i="1"/>
  <c r="AK241" i="1" s="1"/>
  <c r="W83" i="1"/>
  <c r="X83" i="1" s="1"/>
  <c r="AJ83" i="1"/>
  <c r="AK83" i="1" s="1"/>
  <c r="W226" i="1"/>
  <c r="X226" i="1" s="1"/>
  <c r="AJ226" i="1"/>
  <c r="AK226" i="1" s="1"/>
  <c r="W174" i="1"/>
  <c r="X174" i="1" s="1"/>
  <c r="AJ174" i="1"/>
  <c r="AK174" i="1" s="1"/>
  <c r="W69" i="1"/>
  <c r="X69" i="1" s="1"/>
  <c r="AJ69" i="1"/>
  <c r="AK69" i="1" s="1"/>
  <c r="W138" i="1"/>
  <c r="X138" i="1" s="1"/>
  <c r="AJ138" i="1"/>
  <c r="AK138" i="1" s="1"/>
  <c r="W238" i="1"/>
  <c r="X238" i="1" s="1"/>
  <c r="AJ238" i="1"/>
  <c r="AK238" i="1" s="1"/>
  <c r="W273" i="1"/>
  <c r="X273" i="1" s="1"/>
  <c r="AJ273" i="1"/>
  <c r="AK273" i="1" s="1"/>
  <c r="W50" i="1"/>
  <c r="X50" i="1" s="1"/>
  <c r="AJ50" i="1"/>
  <c r="AK50" i="1" s="1"/>
  <c r="W128" i="1"/>
  <c r="X128" i="1" s="1"/>
  <c r="AJ128" i="1"/>
  <c r="AK128" i="1" s="1"/>
  <c r="W163" i="1"/>
  <c r="X163" i="1" s="1"/>
  <c r="AJ163" i="1"/>
  <c r="AK163" i="1" s="1"/>
  <c r="W204" i="1"/>
  <c r="X204" i="1" s="1"/>
  <c r="AJ204" i="1"/>
  <c r="AK204" i="1" s="1"/>
  <c r="W17" i="1"/>
  <c r="X17" i="1" s="1"/>
  <c r="AJ17" i="1"/>
  <c r="AK17" i="1" s="1"/>
  <c r="W158" i="1"/>
  <c r="X158" i="1" s="1"/>
  <c r="AJ158" i="1"/>
  <c r="AK158" i="1" s="1"/>
  <c r="W211" i="1"/>
  <c r="X211" i="1" s="1"/>
  <c r="AJ211" i="1"/>
  <c r="AK211" i="1" s="1"/>
  <c r="W189" i="1"/>
  <c r="X189" i="1" s="1"/>
  <c r="AJ189" i="1"/>
  <c r="AK189" i="1" s="1"/>
  <c r="W183" i="1"/>
  <c r="X183" i="1" s="1"/>
  <c r="AJ183" i="1"/>
  <c r="AK183" i="1" s="1"/>
  <c r="W119" i="1"/>
  <c r="X119" i="1" s="1"/>
  <c r="AJ119" i="1"/>
  <c r="AK119" i="1" s="1"/>
  <c r="W162" i="1"/>
  <c r="X162" i="1" s="1"/>
  <c r="AJ162" i="1"/>
  <c r="AK162" i="1" s="1"/>
  <c r="W99" i="1"/>
  <c r="X99" i="1" s="1"/>
  <c r="AJ99" i="1"/>
  <c r="AK99" i="1" s="1"/>
  <c r="W15" i="1"/>
  <c r="X15" i="1" s="1"/>
  <c r="AJ15" i="1"/>
  <c r="AK15" i="1" s="1"/>
  <c r="W121" i="1"/>
  <c r="X121" i="1" s="1"/>
  <c r="AJ121" i="1"/>
  <c r="AK121" i="1" s="1"/>
  <c r="W82" i="1"/>
  <c r="X82" i="1" s="1"/>
  <c r="AJ82" i="1"/>
  <c r="AK82" i="1" s="1"/>
  <c r="W68" i="1"/>
  <c r="X68" i="1" s="1"/>
  <c r="AJ68" i="1"/>
  <c r="AK68" i="1" s="1"/>
  <c r="W27" i="1"/>
  <c r="X27" i="1" s="1"/>
  <c r="AJ27" i="1"/>
  <c r="AK27" i="1" s="1"/>
  <c r="W175" i="1"/>
  <c r="X175" i="1" s="1"/>
  <c r="AJ175" i="1"/>
  <c r="AK175" i="1" s="1"/>
  <c r="W177" i="1"/>
  <c r="X177" i="1" s="1"/>
  <c r="AJ177" i="1"/>
  <c r="AK177" i="1" s="1"/>
  <c r="W263" i="1"/>
  <c r="X263" i="1" s="1"/>
  <c r="AJ263" i="1"/>
  <c r="AK263" i="1" s="1"/>
  <c r="W169" i="1"/>
  <c r="X169" i="1" s="1"/>
  <c r="AJ169" i="1"/>
  <c r="AK169" i="1" s="1"/>
  <c r="W227" i="1"/>
  <c r="X227" i="1" s="1"/>
  <c r="AJ227" i="1"/>
  <c r="AK227" i="1" s="1"/>
  <c r="W215" i="1"/>
  <c r="X215" i="1" s="1"/>
  <c r="AJ215" i="1"/>
  <c r="AK215" i="1" s="1"/>
  <c r="W23" i="1"/>
  <c r="X23" i="1" s="1"/>
  <c r="AJ23" i="1"/>
  <c r="AK23" i="1" s="1"/>
  <c r="W274" i="1"/>
  <c r="X274" i="1" s="1"/>
  <c r="AJ274" i="1"/>
  <c r="AK274" i="1" s="1"/>
  <c r="W13" i="1"/>
  <c r="X13" i="1" s="1"/>
  <c r="AJ13" i="1"/>
  <c r="AK13" i="1" s="1"/>
  <c r="W29" i="1"/>
  <c r="X29" i="1" s="1"/>
  <c r="AJ29" i="1"/>
  <c r="AK29" i="1" s="1"/>
  <c r="W167" i="1"/>
  <c r="X167" i="1" s="1"/>
  <c r="AJ167" i="1"/>
  <c r="AK167" i="1" s="1"/>
  <c r="W148" i="1"/>
  <c r="X148" i="1" s="1"/>
  <c r="AJ148" i="1"/>
  <c r="AK148" i="1" s="1"/>
  <c r="W266" i="1"/>
  <c r="X266" i="1" s="1"/>
  <c r="AJ266" i="1"/>
  <c r="AK266" i="1" s="1"/>
  <c r="W31" i="1"/>
  <c r="X31" i="1" s="1"/>
  <c r="AJ31" i="1"/>
  <c r="AK31" i="1" s="1"/>
  <c r="W168" i="1"/>
  <c r="X168" i="1" s="1"/>
  <c r="AJ168" i="1"/>
  <c r="AK168" i="1" s="1"/>
  <c r="W117" i="1"/>
  <c r="X117" i="1" s="1"/>
  <c r="AJ117" i="1"/>
  <c r="AK117" i="1" s="1"/>
  <c r="W93" i="1"/>
  <c r="X93" i="1" s="1"/>
  <c r="AJ93" i="1"/>
  <c r="AK93" i="1" s="1"/>
  <c r="W201" i="1"/>
  <c r="X201" i="1" s="1"/>
  <c r="AJ201" i="1"/>
  <c r="AK201" i="1" s="1"/>
  <c r="W24" i="1"/>
  <c r="X24" i="1" s="1"/>
  <c r="AJ24" i="1"/>
  <c r="AK24" i="1" s="1"/>
  <c r="W6" i="1"/>
  <c r="X6" i="1" s="1"/>
  <c r="AJ6" i="1"/>
  <c r="AK6" i="1" s="1"/>
  <c r="W271" i="1"/>
  <c r="X271" i="1" s="1"/>
  <c r="AJ271" i="1"/>
  <c r="AK271" i="1" s="1"/>
  <c r="W248" i="1"/>
  <c r="X248" i="1" s="1"/>
  <c r="AJ248" i="1"/>
  <c r="AK248" i="1" s="1"/>
  <c r="W240" i="1"/>
  <c r="X240" i="1" s="1"/>
  <c r="AJ240" i="1"/>
  <c r="AK240" i="1" s="1"/>
  <c r="W39" i="1"/>
  <c r="X39" i="1" s="1"/>
  <c r="AJ39" i="1"/>
  <c r="AK39" i="1" s="1"/>
  <c r="W228" i="1"/>
  <c r="X228" i="1" s="1"/>
  <c r="AJ228" i="1"/>
  <c r="AK228" i="1" s="1"/>
  <c r="W224" i="1"/>
  <c r="X224" i="1" s="1"/>
  <c r="AJ224" i="1"/>
  <c r="AK224" i="1" s="1"/>
  <c r="W49" i="1"/>
  <c r="X49" i="1" s="1"/>
  <c r="AJ49" i="1"/>
  <c r="AK49" i="1" s="1"/>
  <c r="W22" i="1"/>
  <c r="X22" i="1" s="1"/>
  <c r="AJ22" i="1"/>
  <c r="AK22" i="1" s="1"/>
  <c r="W94" i="1"/>
  <c r="X94" i="1" s="1"/>
  <c r="AJ94" i="1"/>
  <c r="AK94" i="1" s="1"/>
  <c r="W58" i="1"/>
  <c r="X58" i="1" s="1"/>
  <c r="AJ58" i="1"/>
  <c r="AK58" i="1" s="1"/>
  <c r="W233" i="1"/>
  <c r="X233" i="1" s="1"/>
  <c r="AJ233" i="1"/>
  <c r="AK233" i="1" s="1"/>
  <c r="W129" i="1"/>
  <c r="X129" i="1" s="1"/>
  <c r="AJ129" i="1"/>
  <c r="AK129" i="1" s="1"/>
  <c r="W107" i="1"/>
  <c r="X107" i="1" s="1"/>
  <c r="AJ107" i="1"/>
  <c r="AK107" i="1" s="1"/>
  <c r="W256" i="1"/>
  <c r="X256" i="1" s="1"/>
  <c r="AJ256" i="1"/>
  <c r="AK256" i="1" s="1"/>
  <c r="W54" i="1"/>
  <c r="X54" i="1" s="1"/>
  <c r="AJ54" i="1"/>
  <c r="AK54" i="1" s="1"/>
  <c r="W109" i="1"/>
  <c r="X109" i="1" s="1"/>
  <c r="AJ109" i="1"/>
  <c r="AK109" i="1" s="1"/>
  <c r="W139" i="1"/>
  <c r="X139" i="1" s="1"/>
  <c r="AJ139" i="1"/>
  <c r="AK139" i="1" s="1"/>
  <c r="W102" i="1"/>
  <c r="X102" i="1" s="1"/>
  <c r="AJ102" i="1"/>
  <c r="AK102" i="1" s="1"/>
  <c r="W257" i="1"/>
  <c r="X257" i="1" s="1"/>
  <c r="AJ257" i="1"/>
  <c r="AK257" i="1" s="1"/>
  <c r="W223" i="1"/>
  <c r="X223" i="1" s="1"/>
  <c r="AJ223" i="1"/>
  <c r="AK223" i="1" s="1"/>
  <c r="W199" i="1"/>
  <c r="X199" i="1" s="1"/>
  <c r="AJ199" i="1"/>
  <c r="AK199" i="1" s="1"/>
  <c r="W157" i="1"/>
  <c r="X157" i="1" s="1"/>
  <c r="AJ157" i="1"/>
  <c r="AK157" i="1" s="1"/>
  <c r="W116" i="1"/>
  <c r="X116" i="1" s="1"/>
  <c r="AJ116" i="1"/>
  <c r="AK116" i="1" s="1"/>
  <c r="W159" i="1"/>
  <c r="X159" i="1" s="1"/>
  <c r="AJ159" i="1"/>
  <c r="AK159" i="1" s="1"/>
  <c r="W265" i="1"/>
  <c r="X265" i="1" s="1"/>
  <c r="AJ265" i="1"/>
  <c r="AK265" i="1" s="1"/>
  <c r="W100" i="1"/>
  <c r="X100" i="1" s="1"/>
  <c r="AJ100" i="1"/>
  <c r="AK100" i="1" s="1"/>
  <c r="W149" i="1"/>
  <c r="X149" i="1" s="1"/>
  <c r="AJ149" i="1"/>
  <c r="AK149" i="1" s="1"/>
  <c r="W11" i="1"/>
  <c r="X11" i="1" s="1"/>
  <c r="AJ11" i="1"/>
  <c r="AK11" i="1" s="1"/>
  <c r="W37" i="1"/>
  <c r="X37" i="1" s="1"/>
  <c r="AJ37" i="1"/>
  <c r="AK37" i="1" s="1"/>
  <c r="W101" i="1"/>
  <c r="X101" i="1" s="1"/>
  <c r="AJ101" i="1"/>
  <c r="AK101" i="1" s="1"/>
  <c r="W270" i="1"/>
  <c r="X270" i="1" s="1"/>
  <c r="AJ270" i="1"/>
  <c r="AK270" i="1" s="1"/>
  <c r="W16" i="1"/>
  <c r="X16" i="1" s="1"/>
  <c r="AJ16" i="1"/>
  <c r="AK16" i="1" s="1"/>
  <c r="W236" i="1"/>
  <c r="X236" i="1" s="1"/>
  <c r="AJ236" i="1"/>
  <c r="AK236" i="1" s="1"/>
  <c r="W154" i="1"/>
  <c r="X154" i="1" s="1"/>
  <c r="AJ154" i="1"/>
  <c r="AK154" i="1" s="1"/>
  <c r="W136" i="1"/>
  <c r="X136" i="1" s="1"/>
  <c r="AJ136" i="1"/>
  <c r="AK136" i="1" s="1"/>
  <c r="W231" i="1"/>
  <c r="X231" i="1" s="1"/>
  <c r="AJ231" i="1"/>
  <c r="AK231" i="1" s="1"/>
  <c r="W125" i="1"/>
  <c r="X125" i="1" s="1"/>
  <c r="AJ125" i="1"/>
  <c r="AK125" i="1" s="1"/>
  <c r="W244" i="1"/>
  <c r="X244" i="1" s="1"/>
  <c r="AJ244" i="1"/>
  <c r="AK244" i="1" s="1"/>
  <c r="W190" i="1"/>
  <c r="X190" i="1" s="1"/>
  <c r="AJ190" i="1"/>
  <c r="AK190" i="1" s="1"/>
  <c r="W90" i="1"/>
  <c r="X90" i="1" s="1"/>
  <c r="AJ90" i="1"/>
  <c r="AK90" i="1" s="1"/>
  <c r="W14" i="1"/>
  <c r="X14" i="1" s="1"/>
  <c r="AJ14" i="1"/>
  <c r="AK14" i="1" s="1"/>
  <c r="W10" i="1"/>
  <c r="X10" i="1" s="1"/>
  <c r="AJ10" i="1"/>
  <c r="AK10" i="1" s="1"/>
  <c r="W52" i="1"/>
  <c r="X52" i="1" s="1"/>
  <c r="AJ52" i="1"/>
  <c r="AK52" i="1" s="1"/>
  <c r="W146" i="1"/>
  <c r="X146" i="1" s="1"/>
  <c r="AJ146" i="1"/>
  <c r="AK146" i="1" s="1"/>
  <c r="W114" i="1"/>
  <c r="X114" i="1" s="1"/>
  <c r="AJ114" i="1"/>
  <c r="AK114" i="1" s="1"/>
  <c r="W55" i="1"/>
  <c r="X55" i="1" s="1"/>
  <c r="AJ55" i="1"/>
  <c r="AK55" i="1" s="1"/>
  <c r="W115" i="1"/>
  <c r="X115" i="1" s="1"/>
  <c r="AJ115" i="1"/>
  <c r="AK115" i="1" s="1"/>
  <c r="W205" i="1"/>
  <c r="X205" i="1" s="1"/>
  <c r="AJ205" i="1"/>
  <c r="AK205" i="1" s="1"/>
  <c r="W216" i="1"/>
  <c r="X216" i="1" s="1"/>
  <c r="AJ216" i="1"/>
  <c r="AK216" i="1" s="1"/>
  <c r="W164" i="1"/>
  <c r="X164" i="1" s="1"/>
  <c r="AJ164" i="1"/>
  <c r="AK164" i="1" s="1"/>
  <c r="W70" i="1"/>
  <c r="X70" i="1" s="1"/>
  <c r="AJ70" i="1"/>
  <c r="AK70" i="1" s="1"/>
  <c r="W95" i="1"/>
  <c r="X95" i="1" s="1"/>
  <c r="AJ95" i="1"/>
  <c r="AK95" i="1" s="1"/>
  <c r="W88" i="1"/>
  <c r="X88" i="1" s="1"/>
  <c r="AJ88" i="1"/>
  <c r="AK88" i="1" s="1"/>
  <c r="W172" i="1"/>
  <c r="X172" i="1" s="1"/>
  <c r="AJ172" i="1"/>
  <c r="AK172" i="1" s="1"/>
  <c r="W178" i="1"/>
  <c r="X178" i="1" s="1"/>
  <c r="AJ178" i="1"/>
  <c r="AK178" i="1" s="1"/>
  <c r="W12" i="1"/>
  <c r="X12" i="1" s="1"/>
  <c r="AJ12" i="1"/>
  <c r="AK12" i="1" s="1"/>
  <c r="W71" i="1"/>
  <c r="X71" i="1" s="1"/>
  <c r="AJ71" i="1"/>
  <c r="AK71" i="1" s="1"/>
  <c r="W21" i="1"/>
  <c r="X21" i="1" s="1"/>
  <c r="AJ21" i="1"/>
  <c r="AK21" i="1" s="1"/>
  <c r="W151" i="1"/>
  <c r="X151" i="1" s="1"/>
  <c r="AJ151" i="1"/>
  <c r="AK151" i="1" s="1"/>
  <c r="W250" i="1"/>
  <c r="X250" i="1" s="1"/>
  <c r="AJ250" i="1"/>
  <c r="AK250" i="1" s="1"/>
  <c r="W173" i="1"/>
  <c r="X173" i="1" s="1"/>
  <c r="AJ173" i="1"/>
  <c r="AK173" i="1" s="1"/>
  <c r="W7" i="1"/>
  <c r="X7" i="1" s="1"/>
  <c r="AJ7" i="1"/>
  <c r="AK7" i="1" s="1"/>
  <c r="W112" i="1"/>
  <c r="X112" i="1" s="1"/>
  <c r="AJ112" i="1"/>
  <c r="AK112" i="1" s="1"/>
  <c r="W219" i="1"/>
  <c r="X219" i="1" s="1"/>
  <c r="AJ219" i="1"/>
  <c r="AK219" i="1" s="1"/>
  <c r="W72" i="1"/>
  <c r="X72" i="1" s="1"/>
  <c r="AJ72" i="1"/>
  <c r="AK72" i="1" s="1"/>
  <c r="W113" i="1"/>
  <c r="X113" i="1" s="1"/>
  <c r="AJ113" i="1"/>
  <c r="AK113" i="1" s="1"/>
  <c r="W217" i="1"/>
  <c r="X217" i="1" s="1"/>
  <c r="AJ217" i="1"/>
  <c r="AK217" i="1" s="1"/>
  <c r="W161" i="1"/>
  <c r="X161" i="1" s="1"/>
  <c r="AJ161" i="1"/>
  <c r="AK161" i="1" s="1"/>
  <c r="W106" i="1"/>
  <c r="X106" i="1" s="1"/>
  <c r="AJ106" i="1"/>
  <c r="AK106" i="1" s="1"/>
  <c r="W194" i="1"/>
  <c r="X194" i="1" s="1"/>
  <c r="AJ194" i="1"/>
  <c r="AK194" i="1" s="1"/>
  <c r="W155" i="1"/>
  <c r="X155" i="1" s="1"/>
  <c r="AJ155" i="1"/>
  <c r="AK155" i="1" s="1"/>
  <c r="W73" i="1"/>
  <c r="X73" i="1" s="1"/>
  <c r="AJ73" i="1"/>
  <c r="AK73" i="1" s="1"/>
  <c r="W210" i="1"/>
  <c r="X210" i="1" s="1"/>
  <c r="AJ210" i="1"/>
  <c r="AK210" i="1" s="1"/>
  <c r="W234" i="1"/>
  <c r="X234" i="1" s="1"/>
  <c r="AJ234" i="1"/>
  <c r="AK234" i="1" s="1"/>
  <c r="W91" i="1"/>
  <c r="X91" i="1" s="1"/>
  <c r="AJ91" i="1"/>
  <c r="AK91" i="1" s="1"/>
  <c r="W87" i="1"/>
  <c r="X87" i="1" s="1"/>
  <c r="AJ87" i="1"/>
  <c r="AK87" i="1" s="1"/>
  <c r="W123" i="1"/>
  <c r="X123" i="1" s="1"/>
  <c r="AJ123" i="1"/>
  <c r="AK123" i="1" s="1"/>
  <c r="W186" i="1"/>
  <c r="X186" i="1" s="1"/>
  <c r="AJ186" i="1"/>
  <c r="AK186" i="1" s="1"/>
  <c r="W153" i="1"/>
  <c r="X153" i="1" s="1"/>
  <c r="AJ153" i="1"/>
  <c r="AK153" i="1" s="1"/>
  <c r="W25" i="1"/>
  <c r="X25" i="1" s="1"/>
  <c r="AJ25" i="1"/>
  <c r="AK25" i="1" s="1"/>
  <c r="W65" i="1"/>
  <c r="X65" i="1" s="1"/>
  <c r="AJ65" i="1"/>
  <c r="AK65" i="1" s="1"/>
  <c r="W193" i="1"/>
  <c r="X193" i="1" s="1"/>
  <c r="AJ193" i="1"/>
  <c r="AK193" i="1" s="1"/>
  <c r="W111" i="1"/>
  <c r="X111" i="1" s="1"/>
  <c r="AJ111" i="1"/>
  <c r="AK111" i="1" s="1"/>
  <c r="W36" i="1"/>
  <c r="X36" i="1" s="1"/>
  <c r="AJ36" i="1"/>
  <c r="AK36" i="1" s="1"/>
  <c r="W150" i="1"/>
  <c r="X150" i="1" s="1"/>
  <c r="AJ150" i="1"/>
  <c r="AK150" i="1" s="1"/>
  <c r="W34" i="1"/>
  <c r="X34" i="1" s="1"/>
  <c r="AJ34" i="1"/>
  <c r="AK34" i="1" s="1"/>
  <c r="W247" i="1"/>
  <c r="X247" i="1" s="1"/>
  <c r="AJ247" i="1"/>
  <c r="AK247" i="1" s="1"/>
  <c r="W179" i="1"/>
  <c r="X179" i="1" s="1"/>
  <c r="AJ179" i="1"/>
  <c r="AK179" i="1" s="1"/>
  <c r="W260" i="1"/>
  <c r="X260" i="1" s="1"/>
  <c r="AJ260" i="1"/>
  <c r="AK260" i="1" s="1"/>
  <c r="W275" i="1"/>
  <c r="X275" i="1" s="1"/>
  <c r="AJ275" i="1"/>
  <c r="AK275" i="1" s="1"/>
  <c r="W103" i="1"/>
  <c r="X103" i="1" s="1"/>
  <c r="AJ103" i="1"/>
  <c r="AK103" i="1" s="1"/>
  <c r="W182" i="1"/>
  <c r="X182" i="1" s="1"/>
  <c r="AJ182" i="1"/>
  <c r="AK182" i="1" s="1"/>
  <c r="W191" i="1"/>
  <c r="X191" i="1" s="1"/>
  <c r="AJ191" i="1"/>
  <c r="AK191" i="1" s="1"/>
  <c r="W165" i="1"/>
  <c r="X165" i="1" s="1"/>
  <c r="AJ165" i="1"/>
  <c r="AK165" i="1" s="1"/>
  <c r="W20" i="1"/>
  <c r="X20" i="1" s="1"/>
  <c r="AJ20" i="1"/>
  <c r="AK20" i="1" s="1"/>
  <c r="W86" i="1"/>
  <c r="X86" i="1" s="1"/>
  <c r="AJ86" i="1"/>
  <c r="AK86" i="1" s="1"/>
  <c r="W32" i="1"/>
  <c r="X32" i="1" s="1"/>
  <c r="AJ32" i="1"/>
  <c r="AK32" i="1" s="1"/>
  <c r="W132" i="1"/>
  <c r="X132" i="1" s="1"/>
  <c r="AJ132" i="1"/>
  <c r="AK132" i="1" s="1"/>
  <c r="W237" i="1"/>
  <c r="X237" i="1" s="1"/>
  <c r="AJ237" i="1"/>
  <c r="AK237" i="1" s="1"/>
  <c r="W176" i="1"/>
  <c r="X176" i="1" s="1"/>
  <c r="AJ176" i="1"/>
  <c r="AK176" i="1" s="1"/>
  <c r="W118" i="1"/>
  <c r="X118" i="1" s="1"/>
  <c r="AJ118" i="1"/>
  <c r="AK118" i="1" s="1"/>
  <c r="W135" i="1"/>
  <c r="X135" i="1" s="1"/>
  <c r="AJ135" i="1"/>
  <c r="AK135" i="1" s="1"/>
  <c r="W105" i="1"/>
  <c r="X105" i="1" s="1"/>
  <c r="AJ105" i="1"/>
  <c r="AK105" i="1" s="1"/>
  <c r="W232" i="1"/>
  <c r="X232" i="1" s="1"/>
  <c r="AJ232" i="1"/>
  <c r="W202" i="1"/>
  <c r="X202" i="1" s="1"/>
  <c r="AJ202" i="1"/>
  <c r="AK202" i="1" s="1"/>
  <c r="W134" i="1"/>
  <c r="X134" i="1" s="1"/>
  <c r="AJ134" i="1"/>
  <c r="AK134" i="1" s="1"/>
  <c r="W267" i="1"/>
  <c r="X267" i="1" s="1"/>
  <c r="AJ267" i="1"/>
  <c r="AK267" i="1" s="1"/>
  <c r="W41" i="1"/>
  <c r="X41" i="1" s="1"/>
  <c r="AJ41" i="1"/>
  <c r="AK41" i="1" s="1"/>
  <c r="W152" i="1"/>
  <c r="X152" i="1" s="1"/>
  <c r="AJ152" i="1"/>
  <c r="AK152" i="1" s="1"/>
  <c r="W197" i="1"/>
  <c r="X197" i="1" s="1"/>
  <c r="AJ197" i="1"/>
  <c r="AK197" i="1" s="1"/>
  <c r="W92" i="1"/>
  <c r="X92" i="1" s="1"/>
  <c r="AJ92" i="1"/>
  <c r="AK92" i="1" s="1"/>
  <c r="W171" i="1"/>
  <c r="X171" i="1" s="1"/>
  <c r="AJ171" i="1"/>
  <c r="AK171" i="1" s="1"/>
  <c r="W35" i="1"/>
  <c r="X35" i="1" s="1"/>
  <c r="AJ35" i="1"/>
  <c r="AK35" i="1" s="1"/>
  <c r="W97" i="1"/>
  <c r="X97" i="1" s="1"/>
  <c r="AJ97" i="1"/>
  <c r="AK97" i="1" s="1"/>
  <c r="W229" i="1"/>
  <c r="X229" i="1" s="1"/>
  <c r="AJ229" i="1"/>
  <c r="AK229" i="1" s="1"/>
  <c r="W45" i="1"/>
  <c r="X45" i="1" s="1"/>
  <c r="AJ45" i="1"/>
  <c r="AK45" i="1" s="1"/>
  <c r="W60" i="1"/>
  <c r="X60" i="1" s="1"/>
  <c r="AJ60" i="1"/>
  <c r="AK60" i="1" s="1"/>
  <c r="W76" i="1"/>
  <c r="X76" i="1" s="1"/>
  <c r="AJ76" i="1"/>
  <c r="AK76" i="1" s="1"/>
  <c r="W98" i="1"/>
  <c r="X98" i="1" s="1"/>
  <c r="AJ98" i="1"/>
  <c r="AK98" i="1" s="1"/>
  <c r="W235" i="1"/>
  <c r="X235" i="1" s="1"/>
  <c r="AJ235" i="1"/>
  <c r="AK235" i="1" s="1"/>
  <c r="W140" i="1"/>
  <c r="X140" i="1" s="1"/>
  <c r="AJ140" i="1"/>
  <c r="AK140" i="1" s="1"/>
  <c r="W80" i="1"/>
  <c r="X80" i="1" s="1"/>
  <c r="AJ80" i="1"/>
  <c r="AK80" i="1" s="1"/>
  <c r="W203" i="1"/>
  <c r="X203" i="1" s="1"/>
  <c r="AJ203" i="1"/>
  <c r="AK203" i="1" s="1"/>
  <c r="W33" i="1"/>
  <c r="X33" i="1" s="1"/>
  <c r="AJ33" i="1"/>
  <c r="AK33" i="1" s="1"/>
  <c r="W64" i="1"/>
  <c r="X64" i="1" s="1"/>
  <c r="AJ64" i="1"/>
  <c r="AK64" i="1" s="1"/>
  <c r="W166" i="1"/>
  <c r="X166" i="1" s="1"/>
  <c r="AJ166" i="1"/>
  <c r="AK166" i="1" s="1"/>
  <c r="W268" i="1"/>
  <c r="X268" i="1" s="1"/>
  <c r="AJ268" i="1"/>
  <c r="AK268" i="1" s="1"/>
  <c r="W108" i="1"/>
  <c r="X108" i="1" s="1"/>
  <c r="AJ108" i="1"/>
  <c r="AK108" i="1" s="1"/>
  <c r="W145" i="1"/>
  <c r="X145" i="1" s="1"/>
  <c r="AJ145" i="1"/>
  <c r="AK145" i="1" s="1"/>
  <c r="W208" i="1"/>
  <c r="X208" i="1" s="1"/>
  <c r="AJ208" i="1"/>
  <c r="AK208" i="1" s="1"/>
  <c r="W261" i="1"/>
  <c r="X261" i="1" s="1"/>
  <c r="AJ261" i="1"/>
  <c r="AK261" i="1" s="1"/>
  <c r="W222" i="1"/>
  <c r="X222" i="1" s="1"/>
  <c r="AJ222" i="1"/>
  <c r="AK222" i="1" s="1"/>
  <c r="W131" i="1"/>
  <c r="X131" i="1" s="1"/>
  <c r="AJ131" i="1"/>
  <c r="AK131" i="1" s="1"/>
  <c r="W9" i="1"/>
  <c r="X9" i="1" s="1"/>
  <c r="AJ9" i="1"/>
  <c r="AK9" i="1" s="1"/>
  <c r="W48" i="1"/>
  <c r="X48" i="1" s="1"/>
  <c r="AJ48" i="1"/>
  <c r="AK48" i="1" s="1"/>
  <c r="W214" i="1"/>
  <c r="X214" i="1" s="1"/>
  <c r="AJ214" i="1"/>
  <c r="AK214" i="1" s="1"/>
  <c r="W225" i="1"/>
  <c r="X225" i="1" s="1"/>
  <c r="AJ225" i="1"/>
  <c r="AK225" i="1" s="1"/>
  <c r="W253" i="1"/>
  <c r="X253" i="1" s="1"/>
  <c r="AJ253" i="1"/>
  <c r="AK253" i="1" s="1"/>
  <c r="W258" i="1"/>
  <c r="X258" i="1" s="1"/>
  <c r="AJ258" i="1"/>
  <c r="AK258" i="1" s="1"/>
  <c r="W63" i="1"/>
  <c r="X63" i="1" s="1"/>
  <c r="AJ63" i="1"/>
  <c r="AK63" i="1" s="1"/>
  <c r="W104" i="1"/>
  <c r="X104" i="1" s="1"/>
  <c r="AJ104" i="1"/>
  <c r="AK104" i="1" s="1"/>
  <c r="W59" i="1"/>
  <c r="X59" i="1" s="1"/>
  <c r="AJ59" i="1"/>
  <c r="AK59" i="1" s="1"/>
  <c r="W40" i="1"/>
  <c r="X40" i="1" s="1"/>
  <c r="AJ40" i="1"/>
  <c r="AK40" i="1" s="1"/>
  <c r="W61" i="1"/>
  <c r="X61" i="1" s="1"/>
  <c r="AJ61" i="1"/>
  <c r="AK61" i="1" s="1"/>
  <c r="W272" i="1"/>
  <c r="X272" i="1" s="1"/>
  <c r="AJ272" i="1"/>
  <c r="AK272" i="1" s="1"/>
  <c r="W57" i="1"/>
  <c r="X57" i="1" s="1"/>
  <c r="AJ57" i="1"/>
  <c r="AK57" i="1" s="1"/>
  <c r="W56" i="1"/>
  <c r="X56" i="1" s="1"/>
  <c r="AJ56" i="1"/>
  <c r="AK56" i="1" s="1"/>
  <c r="W120" i="1"/>
  <c r="X120" i="1" s="1"/>
  <c r="AJ120" i="1"/>
  <c r="AK120" i="1" s="1"/>
  <c r="W181" i="1"/>
  <c r="X181" i="1" s="1"/>
  <c r="AJ181" i="1"/>
  <c r="AK181" i="1" s="1"/>
  <c r="W185" i="1"/>
  <c r="X185" i="1" s="1"/>
  <c r="AJ185" i="1"/>
  <c r="AK185" i="1" s="1"/>
  <c r="W249" i="1"/>
  <c r="X249" i="1" s="1"/>
  <c r="AJ249" i="1"/>
  <c r="AK249" i="1" s="1"/>
  <c r="W44" i="1"/>
  <c r="X44" i="1" s="1"/>
  <c r="AJ44" i="1"/>
  <c r="AK44" i="1" s="1"/>
  <c r="W269" i="1"/>
  <c r="X269" i="1" s="1"/>
  <c r="AJ269" i="1"/>
  <c r="AK269" i="1" s="1"/>
  <c r="W81" i="1"/>
  <c r="X81" i="1" s="1"/>
  <c r="AJ81" i="1"/>
  <c r="AK81" i="1" s="1"/>
  <c r="W262" i="1"/>
  <c r="X262" i="1" s="1"/>
  <c r="AJ262" i="1"/>
  <c r="AK262" i="1" s="1"/>
  <c r="W8" i="1"/>
  <c r="X8" i="1" s="1"/>
  <c r="AJ8" i="1"/>
  <c r="AK8" i="1" s="1"/>
  <c r="W221" i="1"/>
  <c r="X221" i="1" s="1"/>
  <c r="AJ221" i="1"/>
  <c r="AK221" i="1" s="1"/>
  <c r="W184" i="1"/>
  <c r="X184" i="1" s="1"/>
  <c r="AJ184" i="1"/>
  <c r="AK184" i="1" s="1"/>
  <c r="W124" i="1"/>
  <c r="X124" i="1" s="1"/>
  <c r="AJ124" i="1"/>
  <c r="AK124" i="1" s="1"/>
  <c r="W212" i="1"/>
  <c r="X212" i="1" s="1"/>
  <c r="AJ212" i="1"/>
  <c r="AK212" i="1" s="1"/>
  <c r="W170" i="1"/>
  <c r="X170" i="1" s="1"/>
  <c r="AJ170" i="1"/>
  <c r="AK170" i="1" s="1"/>
  <c r="W43" i="1"/>
  <c r="X43" i="1" s="1"/>
  <c r="AJ43" i="1"/>
  <c r="AK43" i="1" s="1"/>
  <c r="W188" i="1"/>
  <c r="X188" i="1" s="1"/>
  <c r="AJ188" i="1"/>
  <c r="AK188" i="1" s="1"/>
  <c r="W243" i="1"/>
  <c r="X243" i="1" s="1"/>
  <c r="AJ243" i="1"/>
  <c r="AK243" i="1" s="1"/>
  <c r="W245" i="1"/>
  <c r="X245" i="1" s="1"/>
  <c r="AJ245" i="1"/>
  <c r="AK245" i="1" s="1"/>
  <c r="W206" i="1"/>
  <c r="X206" i="1" s="1"/>
  <c r="AJ206" i="1"/>
  <c r="AK206" i="1" s="1"/>
  <c r="W26" i="1"/>
  <c r="X26" i="1" s="1"/>
  <c r="AJ26" i="1"/>
  <c r="AK26" i="1" s="1"/>
  <c r="W67" i="1"/>
  <c r="X67" i="1" s="1"/>
  <c r="AJ67" i="1"/>
  <c r="AK67" i="1" s="1"/>
  <c r="W254" i="1"/>
  <c r="X254" i="1" s="1"/>
  <c r="AJ254" i="1"/>
  <c r="AK254" i="1" s="1"/>
  <c r="W239" i="1"/>
  <c r="X239" i="1" s="1"/>
  <c r="AJ239" i="1"/>
  <c r="AK239" i="1" s="1"/>
  <c r="W66" i="1"/>
  <c r="X66" i="1" s="1"/>
  <c r="AJ66" i="1"/>
  <c r="AK66" i="1" s="1"/>
  <c r="W200" i="1"/>
  <c r="X200" i="1" s="1"/>
  <c r="AJ200" i="1"/>
  <c r="AK200" i="1" s="1"/>
  <c r="W192" i="1"/>
  <c r="X192" i="1" s="1"/>
  <c r="AJ192" i="1"/>
  <c r="AK192" i="1" s="1"/>
  <c r="W53" i="1"/>
  <c r="X53" i="1" s="1"/>
  <c r="AJ53" i="1"/>
  <c r="AK53" i="1" s="1"/>
  <c r="W252" i="1"/>
  <c r="X252" i="1" s="1"/>
  <c r="AJ252" i="1"/>
  <c r="AK252" i="1" s="1"/>
  <c r="W46" i="1"/>
  <c r="X46" i="1" s="1"/>
  <c r="AJ46" i="1"/>
  <c r="AK46" i="1" s="1"/>
  <c r="W143" i="1"/>
  <c r="X143" i="1" s="1"/>
  <c r="AJ143" i="1"/>
  <c r="AK143" i="1" s="1"/>
  <c r="W207" i="1"/>
  <c r="X207" i="1" s="1"/>
  <c r="AJ207" i="1"/>
  <c r="AK207" i="1" s="1"/>
  <c r="W126" i="1"/>
  <c r="X126" i="1" s="1"/>
  <c r="AJ126" i="1"/>
  <c r="AK126" i="1" s="1"/>
  <c r="W85" i="1"/>
  <c r="X85" i="1" s="1"/>
  <c r="AJ85" i="1"/>
  <c r="AK85" i="1" s="1"/>
  <c r="W187" i="1"/>
  <c r="X187" i="1" s="1"/>
  <c r="AJ187" i="1"/>
  <c r="AK187" i="1" s="1"/>
  <c r="W51" i="1"/>
  <c r="X51" i="1" s="1"/>
  <c r="AJ51" i="1"/>
  <c r="AK51" i="1" s="1"/>
  <c r="W75" i="1"/>
  <c r="X75" i="1" s="1"/>
  <c r="AJ75" i="1"/>
  <c r="AK75" i="1" s="1"/>
  <c r="W130" i="1"/>
  <c r="X130" i="1" s="1"/>
  <c r="AJ130" i="1"/>
  <c r="AK130" i="1" s="1"/>
  <c r="W133" i="1"/>
  <c r="X133" i="1" s="1"/>
  <c r="AJ133" i="1"/>
  <c r="AK133" i="1" s="1"/>
  <c r="W198" i="1"/>
  <c r="X198" i="1" s="1"/>
  <c r="AJ198" i="1"/>
  <c r="AK198" i="1" s="1"/>
  <c r="W38" i="1"/>
  <c r="X38" i="1" s="1"/>
  <c r="AJ38" i="1"/>
  <c r="AK38" i="1" s="1"/>
  <c r="W79" i="1"/>
  <c r="X79" i="1" s="1"/>
  <c r="AJ79" i="1"/>
  <c r="AK79" i="1" s="1"/>
  <c r="W77" i="1"/>
  <c r="X77" i="1" s="1"/>
  <c r="AJ77" i="1"/>
  <c r="AK77" i="1" s="1"/>
  <c r="W78" i="1"/>
  <c r="X78" i="1" s="1"/>
  <c r="AJ78" i="1"/>
  <c r="AK78" i="1" s="1"/>
  <c r="W30" i="1"/>
  <c r="X30" i="1" s="1"/>
  <c r="AJ30" i="1"/>
  <c r="AK30" i="1" s="1"/>
  <c r="W74" i="1"/>
  <c r="X74" i="1" s="1"/>
  <c r="AJ74" i="1"/>
  <c r="AK74" i="1" s="1"/>
  <c r="W19" i="1"/>
  <c r="X19" i="1" s="1"/>
  <c r="AJ19" i="1"/>
  <c r="AK19" i="1" s="1"/>
  <c r="W213" i="1"/>
  <c r="X213" i="1" s="1"/>
  <c r="AJ213" i="1"/>
  <c r="AK213" i="1" s="1"/>
  <c r="W242" i="1"/>
  <c r="X242" i="1" s="1"/>
  <c r="AJ242" i="1"/>
  <c r="AK242" i="1" s="1"/>
  <c r="W195" i="1"/>
  <c r="X195" i="1" s="1"/>
  <c r="AJ195" i="1"/>
  <c r="AK195" i="1" s="1"/>
  <c r="W255" i="1"/>
  <c r="X255" i="1" s="1"/>
  <c r="AJ255" i="1"/>
  <c r="AK255" i="1" s="1"/>
  <c r="W259" i="1"/>
  <c r="X259" i="1" s="1"/>
  <c r="AJ259" i="1"/>
  <c r="AK259" i="1" s="1"/>
  <c r="W18" i="1"/>
  <c r="X18" i="1" s="1"/>
  <c r="AJ18" i="1"/>
  <c r="AK18" i="1" s="1"/>
  <c r="W127" i="1"/>
  <c r="X127" i="1" s="1"/>
  <c r="AJ127" i="1"/>
  <c r="AK127" i="1" s="1"/>
  <c r="W110" i="1"/>
  <c r="X110" i="1" s="1"/>
  <c r="AJ110" i="1"/>
  <c r="AK110" i="1" s="1"/>
  <c r="W96" i="1"/>
  <c r="X96" i="1" s="1"/>
  <c r="AJ96" i="1"/>
  <c r="AK96" i="1" s="1"/>
  <c r="W122" i="1"/>
  <c r="X122" i="1" s="1"/>
  <c r="AJ122" i="1"/>
  <c r="AK122" i="1" s="1"/>
  <c r="W196" i="1"/>
  <c r="X196" i="1" s="1"/>
  <c r="AJ196" i="1"/>
  <c r="AK196" i="1" s="1"/>
  <c r="W141" i="1"/>
  <c r="X141" i="1" s="1"/>
  <c r="AJ141" i="1"/>
  <c r="AK141" i="1" s="1"/>
  <c r="W156" i="1"/>
  <c r="X156" i="1" s="1"/>
  <c r="AJ156" i="1"/>
  <c r="AK156" i="1" s="1"/>
  <c r="W137" i="1"/>
  <c r="X137" i="1" s="1"/>
  <c r="AJ137" i="1"/>
  <c r="AK137" i="1" s="1"/>
  <c r="W220" i="1"/>
  <c r="X220" i="1" s="1"/>
  <c r="AJ220" i="1"/>
  <c r="AK220" i="1" s="1"/>
  <c r="W84" i="1"/>
  <c r="X84" i="1" s="1"/>
  <c r="AJ84" i="1"/>
  <c r="AK84" i="1" s="1"/>
  <c r="W218" i="1"/>
  <c r="X218" i="1" s="1"/>
  <c r="AJ218" i="1"/>
  <c r="AK218" i="1" s="1"/>
  <c r="W42" i="1"/>
  <c r="X42" i="1" s="1"/>
  <c r="AJ42" i="1"/>
  <c r="AK42" i="1" s="1"/>
  <c r="W47" i="1"/>
  <c r="X47" i="1" s="1"/>
  <c r="AJ47" i="1"/>
  <c r="AK47" i="1" s="1"/>
  <c r="W5" i="1"/>
  <c r="X5" i="1" s="1"/>
  <c r="AJ5" i="1"/>
  <c r="AC233" i="1"/>
  <c r="AC14" i="1"/>
  <c r="AC255" i="1"/>
  <c r="AC244" i="1"/>
  <c r="AC61" i="1"/>
  <c r="AC156" i="1"/>
  <c r="AC80" i="1"/>
  <c r="AC26" i="1"/>
  <c r="AC21" i="1"/>
  <c r="AC40" i="1"/>
  <c r="AC183" i="1"/>
  <c r="AC12" i="1"/>
  <c r="AC178" i="1"/>
  <c r="AC261" i="1"/>
  <c r="AC273" i="1"/>
  <c r="AC70" i="1"/>
  <c r="AC161" i="1"/>
  <c r="AC246" i="1"/>
  <c r="AC63" i="1"/>
  <c r="AC188" i="1"/>
  <c r="AC206" i="1"/>
  <c r="AC7" i="1"/>
  <c r="AC104" i="1"/>
  <c r="AC174" i="1"/>
  <c r="AC230" i="1"/>
  <c r="AC115" i="1"/>
  <c r="AC173" i="1"/>
  <c r="AC88" i="1"/>
  <c r="AC204" i="1"/>
  <c r="AC33" i="1"/>
  <c r="AC108" i="1"/>
  <c r="AC225" i="1"/>
  <c r="AC269" i="1"/>
  <c r="AC142" i="1"/>
  <c r="AC177" i="1"/>
  <c r="AC106" i="1"/>
  <c r="AC170" i="1"/>
  <c r="AC22" i="1"/>
  <c r="AC196" i="1"/>
  <c r="AC41" i="1"/>
  <c r="AC107" i="1"/>
  <c r="AC241" i="1"/>
  <c r="AC221" i="1"/>
  <c r="AC46" i="1"/>
  <c r="AC45" i="1"/>
  <c r="AC191" i="1"/>
  <c r="AC69" i="1"/>
  <c r="AC60" i="1"/>
  <c r="AC114" i="1"/>
  <c r="AC224" i="1"/>
  <c r="AC5" i="1"/>
  <c r="AC227" i="1"/>
  <c r="AC182" i="1"/>
  <c r="AC122" i="1"/>
  <c r="AC194" i="1"/>
  <c r="AC235" i="1"/>
  <c r="AC55" i="1"/>
  <c r="AC138" i="1"/>
  <c r="AC165" i="1"/>
  <c r="AC212" i="1"/>
  <c r="AC71" i="1"/>
  <c r="AC239" i="1"/>
  <c r="AC110" i="1"/>
  <c r="AC125" i="1"/>
  <c r="AC271" i="1"/>
  <c r="AC171" i="1"/>
  <c r="AC192" i="1"/>
  <c r="AC252" i="1"/>
  <c r="AC97" i="1"/>
  <c r="AC135" i="1"/>
  <c r="AC249" i="1"/>
  <c r="AC203" i="1"/>
  <c r="AC56" i="1"/>
  <c r="AC17" i="1"/>
  <c r="AC11" i="1"/>
  <c r="AC257" i="1"/>
  <c r="AC42" i="1"/>
  <c r="AC109" i="1"/>
  <c r="AC149" i="1"/>
  <c r="AC6" i="1"/>
  <c r="AC272" i="1"/>
  <c r="AC245" i="1"/>
  <c r="AC84" i="1"/>
  <c r="AC100" i="1"/>
  <c r="AC237" i="1"/>
  <c r="AC53" i="1"/>
  <c r="AC210" i="1"/>
  <c r="AC266" i="1"/>
  <c r="AC148" i="1"/>
  <c r="AC275" i="1"/>
  <c r="AC112" i="1"/>
  <c r="AC169" i="1"/>
  <c r="AC214" i="1"/>
  <c r="AC208" i="1"/>
  <c r="AC96" i="1"/>
  <c r="AC123" i="1"/>
  <c r="AC74" i="1"/>
  <c r="AC131" i="1"/>
  <c r="AC37" i="1"/>
  <c r="AC270" i="1"/>
  <c r="AC168" i="1"/>
  <c r="AC83" i="1"/>
  <c r="AC65" i="1"/>
  <c r="AC226" i="1"/>
  <c r="AC18" i="1"/>
  <c r="AC207" i="1"/>
  <c r="AC9" i="1"/>
  <c r="AC265" i="1"/>
  <c r="AC200" i="1"/>
  <c r="AC117" i="1"/>
  <c r="AC57" i="1"/>
  <c r="W251" i="1"/>
  <c r="AC82" i="1"/>
  <c r="AC151" i="1"/>
  <c r="AC219" i="1"/>
  <c r="AC179" i="1"/>
  <c r="AC264" i="1"/>
  <c r="AC141" i="1"/>
  <c r="AC8" i="1"/>
  <c r="Y278" i="1"/>
  <c r="AC251" i="1"/>
  <c r="AC39" i="1"/>
  <c r="AC162" i="1"/>
  <c r="AC36" i="1"/>
  <c r="AC34" i="1"/>
  <c r="AC195" i="1"/>
  <c r="AC263" i="1"/>
  <c r="AC144" i="1"/>
  <c r="AC140" i="1"/>
  <c r="AC49" i="1"/>
  <c r="AC19" i="1"/>
  <c r="AC184" i="1"/>
  <c r="AC29" i="1"/>
  <c r="AC175" i="1"/>
  <c r="AC181" i="1"/>
  <c r="AC234" i="1"/>
  <c r="AC228" i="1"/>
  <c r="AC50" i="1"/>
  <c r="AC259" i="1"/>
  <c r="AC15" i="1"/>
  <c r="AC43" i="1"/>
  <c r="AC250" i="1"/>
  <c r="AC159" i="1"/>
  <c r="AC154" i="1"/>
  <c r="AC10" i="1"/>
  <c r="AC23" i="1"/>
  <c r="AC99" i="1"/>
  <c r="AC75" i="1"/>
  <c r="AC268" i="1"/>
  <c r="AC143" i="1"/>
  <c r="AC111" i="1"/>
  <c r="AC102" i="1"/>
  <c r="AC217" i="1"/>
  <c r="AC129" i="1"/>
  <c r="AC73" i="1"/>
  <c r="AC216" i="1"/>
  <c r="AC95" i="1"/>
  <c r="AC38" i="1"/>
  <c r="AC222" i="1"/>
  <c r="AC124" i="1"/>
  <c r="AC128" i="1"/>
  <c r="AC120" i="1"/>
  <c r="AC262" i="1"/>
  <c r="AC119" i="1"/>
  <c r="Z277" i="1"/>
  <c r="AC93" i="1"/>
  <c r="AC147" i="1"/>
  <c r="AC126" i="1"/>
  <c r="AC132" i="1"/>
  <c r="AC58" i="1"/>
  <c r="AC158" i="1"/>
  <c r="AC81" i="1"/>
  <c r="AC164" i="1"/>
  <c r="AC77" i="1"/>
  <c r="AC31" i="1"/>
  <c r="AC85" i="1"/>
  <c r="AC253" i="1"/>
  <c r="AC72" i="1"/>
  <c r="AC153" i="1"/>
  <c r="AC101" i="1"/>
  <c r="AC167" i="1"/>
  <c r="AC193" i="1"/>
  <c r="AC118" i="1"/>
  <c r="AC87" i="1"/>
  <c r="AC166" i="1"/>
  <c r="AC47" i="1"/>
  <c r="W209" i="1"/>
  <c r="V277" i="1"/>
  <c r="AC152" i="1"/>
  <c r="AC146" i="1"/>
  <c r="AC52" i="1"/>
  <c r="AC199" i="1"/>
  <c r="AC198" i="1"/>
  <c r="AC130" i="1"/>
  <c r="AC139" i="1"/>
  <c r="AC113" i="1"/>
  <c r="AC240" i="1"/>
  <c r="AC202" i="1"/>
  <c r="AC76" i="1"/>
  <c r="AC163" i="1"/>
  <c r="AC229" i="1"/>
  <c r="AC157" i="1"/>
  <c r="AC94" i="1"/>
  <c r="AC236" i="1"/>
  <c r="AC103" i="1"/>
  <c r="AC201" i="1"/>
  <c r="AC98" i="1"/>
  <c r="AC86" i="1"/>
  <c r="AC254" i="1"/>
  <c r="AC24" i="1"/>
  <c r="AC172" i="1"/>
  <c r="AC105" i="1"/>
  <c r="AC258" i="1"/>
  <c r="AC127" i="1"/>
  <c r="AC67" i="1"/>
  <c r="AC64" i="1"/>
  <c r="AC137" i="1"/>
  <c r="AC231" i="1"/>
  <c r="AC243" i="1"/>
  <c r="AC66" i="1"/>
  <c r="AC44" i="1"/>
  <c r="AC232" i="1"/>
  <c r="AC218" i="1"/>
  <c r="AC27" i="1"/>
  <c r="AC68" i="1"/>
  <c r="AC91" i="1"/>
  <c r="AC247" i="1"/>
  <c r="AC211" i="1"/>
  <c r="AC35" i="1"/>
  <c r="AC20" i="1"/>
  <c r="AC78" i="1"/>
  <c r="AC16" i="1"/>
  <c r="AC54" i="1"/>
  <c r="AB277" i="1"/>
  <c r="AC209" i="1"/>
  <c r="Y277" i="1"/>
  <c r="AC187" i="1"/>
  <c r="AC197" i="1"/>
  <c r="AC136" i="1"/>
  <c r="Z278" i="1"/>
  <c r="AC59" i="1"/>
  <c r="AC267" i="1"/>
  <c r="AC176" i="1"/>
  <c r="AC186" i="1"/>
  <c r="AC89" i="1"/>
  <c r="AC133" i="1"/>
  <c r="AC274" i="1"/>
  <c r="AC190" i="1"/>
  <c r="AC205" i="1"/>
  <c r="AC256" i="1"/>
  <c r="AC220" i="1"/>
  <c r="AC223" i="1"/>
  <c r="AA277" i="1"/>
  <c r="AC30" i="1"/>
  <c r="AC90" i="1"/>
  <c r="AC79" i="1"/>
  <c r="AC25" i="1"/>
  <c r="AC150" i="1"/>
  <c r="AC92" i="1"/>
  <c r="AC185" i="1"/>
  <c r="AC238" i="1"/>
  <c r="AC51" i="1"/>
  <c r="AC213" i="1"/>
  <c r="AC121" i="1"/>
  <c r="AC215" i="1"/>
  <c r="AC134" i="1"/>
  <c r="AC189" i="1"/>
  <c r="AC242" i="1"/>
  <c r="AC145" i="1"/>
  <c r="AC260" i="1"/>
  <c r="AC48" i="1"/>
  <c r="AC116" i="1"/>
  <c r="AC13" i="1"/>
  <c r="AC248" i="1"/>
  <c r="AC155" i="1"/>
  <c r="AC32" i="1"/>
  <c r="AN277" i="1" l="1"/>
  <c r="AO277" i="1"/>
  <c r="AK232" i="1"/>
  <c r="AJ277" i="1"/>
  <c r="AK5" i="1"/>
  <c r="AK277" i="1" s="1"/>
  <c r="Y279" i="1"/>
  <c r="AA278" i="1"/>
  <c r="AA279" i="1" s="1"/>
  <c r="Z279" i="1"/>
  <c r="AB278" i="1"/>
  <c r="AB279" i="1" s="1"/>
  <c r="AC277" i="1"/>
  <c r="X209" i="1"/>
  <c r="X277" i="1" s="1"/>
  <c r="W277" i="1"/>
  <c r="X251" i="1"/>
  <c r="AC278" i="1"/>
  <c r="AC279" i="1" l="1"/>
  <c r="AO246" i="1" l="1"/>
  <c r="AO278" i="1" s="1"/>
  <c r="AO279" i="1" s="1"/>
  <c r="AN278" i="1"/>
  <c r="AN279" i="1" s="1"/>
  <c r="W246" i="1"/>
  <c r="X246" i="1" s="1"/>
  <c r="X278" i="1" s="1"/>
  <c r="X279" i="1" s="1"/>
  <c r="AJ246" i="1"/>
  <c r="V278" i="1"/>
  <c r="V279" i="1" s="1"/>
  <c r="W278" i="1" l="1"/>
  <c r="W279" i="1" s="1"/>
  <c r="AK246" i="1"/>
  <c r="AK278" i="1" s="1"/>
  <c r="AK279" i="1" s="1"/>
  <c r="AJ278" i="1"/>
  <c r="AJ279" i="1" s="1"/>
</calcChain>
</file>

<file path=xl/sharedStrings.xml><?xml version="1.0" encoding="utf-8"?>
<sst xmlns="http://schemas.openxmlformats.org/spreadsheetml/2006/main" count="1224" uniqueCount="335">
  <si>
    <t>URN</t>
  </si>
  <si>
    <t>LAESTAB</t>
  </si>
  <si>
    <t>School Name</t>
  </si>
  <si>
    <t>Phase</t>
  </si>
  <si>
    <t>The Latimer Primary School</t>
  </si>
  <si>
    <t>Primary</t>
  </si>
  <si>
    <t>Greenfield Primary School</t>
  </si>
  <si>
    <t>Moira Primary School</t>
  </si>
  <si>
    <t>Buckminster Primary School</t>
  </si>
  <si>
    <t>Burton-on-the-Wolds Primary School</t>
  </si>
  <si>
    <t>Belvoirdale Community Primary School</t>
  </si>
  <si>
    <t>Ellistown Community Primary School</t>
  </si>
  <si>
    <t>Hugglescote Community Primary School</t>
  </si>
  <si>
    <t>Woodstone Community Primary School</t>
  </si>
  <si>
    <t>New Swannington Primary School</t>
  </si>
  <si>
    <t>Griffydam Primary School</t>
  </si>
  <si>
    <t>Desford Community Primary School</t>
  </si>
  <si>
    <t>Foxton Primary School</t>
  </si>
  <si>
    <t>Martinshaw Primary School</t>
  </si>
  <si>
    <t>Heather Primary School</t>
  </si>
  <si>
    <t>Westfield Junior School</t>
  </si>
  <si>
    <t>Westfield Infant School</t>
  </si>
  <si>
    <t>Barwell Infant School</t>
  </si>
  <si>
    <t>Ibstock Junior School</t>
  </si>
  <si>
    <t>Kegworth Primary School</t>
  </si>
  <si>
    <t>Hemington Primary School</t>
  </si>
  <si>
    <t>Little Bowden School</t>
  </si>
  <si>
    <t>Newbold Verdon Primary School</t>
  </si>
  <si>
    <t>Donisthorpe Primary School</t>
  </si>
  <si>
    <t>Congerstone Primary School</t>
  </si>
  <si>
    <t>Stathern Primary School</t>
  </si>
  <si>
    <t>Newton Burgoland Primary School</t>
  </si>
  <si>
    <t>Worthington School</t>
  </si>
  <si>
    <t>Blaby Thistly Meadow Primary School</t>
  </si>
  <si>
    <t>Thorpe Acre Junior School</t>
  </si>
  <si>
    <t>Thorpe Acre Infant School</t>
  </si>
  <si>
    <t>Elizabeth Woodville Primary School</t>
  </si>
  <si>
    <t>Oxley Primary School Shepshed</t>
  </si>
  <si>
    <t>Burbage Junior School</t>
  </si>
  <si>
    <t>Booth Wood Primary School</t>
  </si>
  <si>
    <t>Badgerbrook Primary School</t>
  </si>
  <si>
    <t>Warren Hills Community Primary School</t>
  </si>
  <si>
    <t>Orchard Community Primary School</t>
  </si>
  <si>
    <t>Newlands Community Primary School</t>
  </si>
  <si>
    <t>Sketchley Hill Primary School Burbage</t>
  </si>
  <si>
    <t>Thythorn Field Community Primary School</t>
  </si>
  <si>
    <t>Highgate Community Primary School</t>
  </si>
  <si>
    <t>Dove Bank Primary School</t>
  </si>
  <si>
    <t>The Hall School</t>
  </si>
  <si>
    <t>Water Leys Primary School</t>
  </si>
  <si>
    <t>Woodcote Primary School</t>
  </si>
  <si>
    <t>Ravenhurst Primary School</t>
  </si>
  <si>
    <t>Belton Church of England Primary School</t>
  </si>
  <si>
    <t>Billesdon Church of England Primary School</t>
  </si>
  <si>
    <t>St Hardulph's Church of England Primary School</t>
  </si>
  <si>
    <t>Orchard Church of England Primary School, Broughton Astley</t>
  </si>
  <si>
    <t>Burbage Church of England Infant School</t>
  </si>
  <si>
    <t>St Edward's Church of England Primary School</t>
  </si>
  <si>
    <t>All Saints Church of England Primary School, Coalville</t>
  </si>
  <si>
    <t>Cossington Church of England Primary School</t>
  </si>
  <si>
    <t>Diseworth Church of England Primary School</t>
  </si>
  <si>
    <t>Fleckney Church of England Primary School</t>
  </si>
  <si>
    <t>Great Glen St Cuthbert's Church of England Primary School</t>
  </si>
  <si>
    <t>Harby Church of England Primary School</t>
  </si>
  <si>
    <t>St Mary's Church of England Primary School, Hinckley</t>
  </si>
  <si>
    <t>Hose Church of England Primary School</t>
  </si>
  <si>
    <t>St Denys Church of England Infant School, Ibstock</t>
  </si>
  <si>
    <t>Long Clawson Church of England Primary School</t>
  </si>
  <si>
    <t>Long Whatton Church of England Primary School and Community Centre</t>
  </si>
  <si>
    <t>Newbold Church of England Primary School</t>
  </si>
  <si>
    <t>Packington Church of England Primary School</t>
  </si>
  <si>
    <t>St Bartholomew's Church of England Primary School</t>
  </si>
  <si>
    <t>Scalford Church of England Primary School</t>
  </si>
  <si>
    <t>Sheepy Magna Church of England Primary School</t>
  </si>
  <si>
    <t>St Botolph's Church of England Primary School</t>
  </si>
  <si>
    <t>Swithland St Leonard's Church of England Primary School</t>
  </si>
  <si>
    <t>Whitwick St John The Baptist Church of England Primary School</t>
  </si>
  <si>
    <t>Witherley Church of England Primary School</t>
  </si>
  <si>
    <t>Woodhouse Eaves St Paul's Church of England Primary School</t>
  </si>
  <si>
    <t>Wymeswold Church of England Primary School</t>
  </si>
  <si>
    <t>Hathern Church of England Primary School</t>
  </si>
  <si>
    <t>Hallaton Church of England Primary School</t>
  </si>
  <si>
    <t>Ashby-de-la-Zouch Church of England Primary School</t>
  </si>
  <si>
    <t>Sir John Moore Church of England Primary School</t>
  </si>
  <si>
    <t>Kilby St Mary's Church of England Primary School</t>
  </si>
  <si>
    <t>Snarestone Church of England Primary School</t>
  </si>
  <si>
    <t>Thurlaston Church of England Primary School</t>
  </si>
  <si>
    <t>Bishop Ellis Catholic Primary School, Thurmaston</t>
  </si>
  <si>
    <t>Iveshead School</t>
  </si>
  <si>
    <t>Secondary</t>
  </si>
  <si>
    <t>Ab Kettleby School</t>
  </si>
  <si>
    <t>Meadowdale Primary School</t>
  </si>
  <si>
    <t>Asfordby Hill Primary School</t>
  </si>
  <si>
    <t>Millfield L.E.A.D. Academy</t>
  </si>
  <si>
    <t>Albert Village Primary School</t>
  </si>
  <si>
    <t>Beacon Academy</t>
  </si>
  <si>
    <t>Thornton Primary School</t>
  </si>
  <si>
    <t>St Mary's Church of England Primary School</t>
  </si>
  <si>
    <t>St Simon and St Jude CofE Primary School</t>
  </si>
  <si>
    <t>Glenfield Primary School</t>
  </si>
  <si>
    <t>Barlestone Church of England Primary School</t>
  </si>
  <si>
    <t>Woolden Hill Primary School</t>
  </si>
  <si>
    <t>Bringhurst Primary School</t>
  </si>
  <si>
    <t>Great Dalby School</t>
  </si>
  <si>
    <t>Christ Church &amp; Saint Peter's Cofe Primary School</t>
  </si>
  <si>
    <t>Fossebrook Primary School</t>
  </si>
  <si>
    <t>Cosby Primary School</t>
  </si>
  <si>
    <t>Hallam Fields, Birstall</t>
  </si>
  <si>
    <t>Blackfordby St Margaret's Church of England Primary School</t>
  </si>
  <si>
    <t>Dunton Bassett Primary School</t>
  </si>
  <si>
    <t>Sherard Primary School</t>
  </si>
  <si>
    <t>Gaddesby Primary School</t>
  </si>
  <si>
    <t>Blaby Stokes Church of England Primary School</t>
  </si>
  <si>
    <t>New Lubbesthorpe Primary School</t>
  </si>
  <si>
    <t>Hinckley Parks Primary School</t>
  </si>
  <si>
    <t>Kirby Muxloe Primary School</t>
  </si>
  <si>
    <t>Rendell Primary School</t>
  </si>
  <si>
    <t>Mercenfeld Primary School</t>
  </si>
  <si>
    <t>Stanton Under Bardon Community Primary School</t>
  </si>
  <si>
    <t>Brownlow Primary School</t>
  </si>
  <si>
    <t>The Grove Primary School</t>
  </si>
  <si>
    <t>Greystoke Primary School</t>
  </si>
  <si>
    <t>Newtown Linford Primary School</t>
  </si>
  <si>
    <t>Oakthorpe Primary School</t>
  </si>
  <si>
    <t>Ratby Primary School</t>
  </si>
  <si>
    <t>Seagrave Village Primary School</t>
  </si>
  <si>
    <t>Newcroft Primary Academy</t>
  </si>
  <si>
    <t>Somerby Primary School</t>
  </si>
  <si>
    <t>Church Hill Infant School</t>
  </si>
  <si>
    <t>Glenmere Community Primary School</t>
  </si>
  <si>
    <t>Enderby Danemill Primary School</t>
  </si>
  <si>
    <t>Stafford Leys Community Primary School</t>
  </si>
  <si>
    <t>Fernvale Primary School</t>
  </si>
  <si>
    <t>Eastfield Primary School</t>
  </si>
  <si>
    <t>Fairfield Community Primary School</t>
  </si>
  <si>
    <t>The Merton Primary School</t>
  </si>
  <si>
    <t>Battling Brook Primary School</t>
  </si>
  <si>
    <t>Thringstone Primary School</t>
  </si>
  <si>
    <t>John Wycliffe Primary School</t>
  </si>
  <si>
    <t>Ashby Willesley Primary School</t>
  </si>
  <si>
    <t>Broomfield Community Primary School</t>
  </si>
  <si>
    <t>Outwoods Edge Primary School</t>
  </si>
  <si>
    <t>Huncote Primary School</t>
  </si>
  <si>
    <t>Farndon Fields Primary School</t>
  </si>
  <si>
    <t>Ridgeway Primary Academy</t>
  </si>
  <si>
    <t>Kingsway Primary School</t>
  </si>
  <si>
    <t>Swallowdale Primary School and Community Centre</t>
  </si>
  <si>
    <t>Captains Close Primary School</t>
  </si>
  <si>
    <t>Brookside Primary School</t>
  </si>
  <si>
    <t>The Meadow Community Primary School</t>
  </si>
  <si>
    <t>Robert Bakewell Primary School</t>
  </si>
  <si>
    <t>Mountfields Lodge School</t>
  </si>
  <si>
    <t>Ashby Hill Top Primary School</t>
  </si>
  <si>
    <t>Glen Hills Primary School</t>
  </si>
  <si>
    <t>Sileby Redlands Community Primary School</t>
  </si>
  <si>
    <t>Old Mill Primary School</t>
  </si>
  <si>
    <t>Holywell Primary School</t>
  </si>
  <si>
    <t>Brocks Hill Primary School</t>
  </si>
  <si>
    <t>Langmoor Primary School Oadby</t>
  </si>
  <si>
    <t>Richmond Primary School</t>
  </si>
  <si>
    <t>Parkland Primary School South Wigston</t>
  </si>
  <si>
    <t>Launde Primary School</t>
  </si>
  <si>
    <t>Red Hill Field Primary School</t>
  </si>
  <si>
    <t>Broom Leys School</t>
  </si>
  <si>
    <t>Highcliffe Primary School and Community Centre</t>
  </si>
  <si>
    <t>Riverside Community Primary School Birstall</t>
  </si>
  <si>
    <t>Little Hill Primary</t>
  </si>
  <si>
    <t>Cobden Primary School &amp; Community Centre</t>
  </si>
  <si>
    <t>Lady Jane Grey Primary School</t>
  </si>
  <si>
    <t>The Pastures Primary School</t>
  </si>
  <si>
    <t>Stonebow Primary School Loughborough</t>
  </si>
  <si>
    <t>Hallbrook Primary School</t>
  </si>
  <si>
    <t>Woodland Grange Primary School</t>
  </si>
  <si>
    <t>Arnesby Church of England Primary School</t>
  </si>
  <si>
    <t>The Pochin School</t>
  </si>
  <si>
    <t>Barrow Hall Orchard Church of England Primary School</t>
  </si>
  <si>
    <t>Barwell Church of England Academy</t>
  </si>
  <si>
    <t>Bottesford Church of England Primary School</t>
  </si>
  <si>
    <t>Croft Church of England Primary School</t>
  </si>
  <si>
    <t>Croxton Kerrial Church of England Primary School</t>
  </si>
  <si>
    <t>Frisby Church of England Primary School</t>
  </si>
  <si>
    <t>Higham-on-the-Hill Church of England Primary School</t>
  </si>
  <si>
    <t>Houghton-on-the-Hill Church of England Primary School</t>
  </si>
  <si>
    <t>Husbands Bosworth Church of England Primary School</t>
  </si>
  <si>
    <t>Kibworth Church of England Primary School</t>
  </si>
  <si>
    <t>Claybrooke Primary School</t>
  </si>
  <si>
    <t>Lubenham All Saints Church of England Primary School</t>
  </si>
  <si>
    <t>Market Harborough Church of England Academy</t>
  </si>
  <si>
    <t>Great Bowden Academy, A Church of England Primary School</t>
  </si>
  <si>
    <t>Measham Church of England Primary School</t>
  </si>
  <si>
    <t>Old Dalby Church of England Primary School</t>
  </si>
  <si>
    <t>Queniborough Church of England Primary School</t>
  </si>
  <si>
    <t>Redmile Church of England Primary School</t>
  </si>
  <si>
    <t>Rothley Church of England Primary School</t>
  </si>
  <si>
    <t>Sharnford Church of England Primary School</t>
  </si>
  <si>
    <t>South Kilworth Church of England Primary School</t>
  </si>
  <si>
    <t>Manorfield Church of England Primary School</t>
  </si>
  <si>
    <t>Swannington Church of England Primary School</t>
  </si>
  <si>
    <t>Thrussington Church of England Primary School</t>
  </si>
  <si>
    <t>Church Hill Church of England Junior School</t>
  </si>
  <si>
    <t>Thurnby, St Luke's Church of England Primary School</t>
  </si>
  <si>
    <t>Tugby Church of England Primary School</t>
  </si>
  <si>
    <t>Ullesthorpe Church of England Primary School</t>
  </si>
  <si>
    <t>Waltham on the Wolds Church of England Primary School</t>
  </si>
  <si>
    <t>Sherrier Church of England Primary School</t>
  </si>
  <si>
    <t>Townlands Church of England Primary School</t>
  </si>
  <si>
    <t>St Mary's Church of England Primary School, Bitteswell</t>
  </si>
  <si>
    <t>Viscount Beaumont's Church of England Primary School</t>
  </si>
  <si>
    <t>St Andrew's Church of England Primary School, North Kilworth</t>
  </si>
  <si>
    <t>St Michael &amp; All Angels Church of England Primary School</t>
  </si>
  <si>
    <t>All Saints Church of England Primary School, Sapcote</t>
  </si>
  <si>
    <t>St Margaret's Church of England Primary School, Stoke Golding</t>
  </si>
  <si>
    <t>St Peter's Church of England Primary School Whetstone</t>
  </si>
  <si>
    <t>Gilmorton Chandler Church of England Primary School</t>
  </si>
  <si>
    <t>Swinford Church of England Primary School</t>
  </si>
  <si>
    <t>Richard Hill Church of England Primary School</t>
  </si>
  <si>
    <t>All Saints Church of England Primary School</t>
  </si>
  <si>
    <t>Church Langton Church of England Primary School</t>
  </si>
  <si>
    <t>St Peter's Church of England Primary School Wymondham</t>
  </si>
  <si>
    <t>St Peter's Church of England Primary Academy</t>
  </si>
  <si>
    <t>Saint Peters Catholic Voluntary Academy</t>
  </si>
  <si>
    <t>Saint Peter's Catholic Primary School, A Voluntary Academy</t>
  </si>
  <si>
    <t>St Charles Catholic Primary Voluntary Academy</t>
  </si>
  <si>
    <t>Saint Winefride's Catholic Voluntary Academy, Shepshed, Leicestershire</t>
  </si>
  <si>
    <t>Holy Cross School A Catholic Voluntary Academy</t>
  </si>
  <si>
    <t>Sacred Heart Catholic Voluntary Academy</t>
  </si>
  <si>
    <t>Saint Francis Catholic Primary School</t>
  </si>
  <si>
    <t>Saint John Fisher Catholic Voluntary Academy, Wigston, Leicestershire</t>
  </si>
  <si>
    <t>St Joseph's Catholic Voluntary Academy</t>
  </si>
  <si>
    <t>Saint Clare's Primary School A Catholic Voluntary Academy, Coalville, Leicestershire</t>
  </si>
  <si>
    <t>St Peter and St Paul Church of England Academy</t>
  </si>
  <si>
    <t>Saint Mary's Catholic Primary School, Loughborough</t>
  </si>
  <si>
    <t>Loughborough Church of England Primary School</t>
  </si>
  <si>
    <t>Humphrey Perkins School</t>
  </si>
  <si>
    <t>The Robert Smyth Academy</t>
  </si>
  <si>
    <t>Stephenson Studio School</t>
  </si>
  <si>
    <t>Newbridge High School</t>
  </si>
  <si>
    <t>Heath Lane Academy</t>
  </si>
  <si>
    <t>Ibstock Community College</t>
  </si>
  <si>
    <t>Hinckley Academy and John Cleveland Sixth Form Centre</t>
  </si>
  <si>
    <t>Limehurst Academy</t>
  </si>
  <si>
    <t>Lutterworth High School</t>
  </si>
  <si>
    <t>The Market Bosworth School</t>
  </si>
  <si>
    <t>Welland Park Academy</t>
  </si>
  <si>
    <t>South Charnwood High School</t>
  </si>
  <si>
    <t>Charnwood College</t>
  </si>
  <si>
    <t>The Roundhill Academy</t>
  </si>
  <si>
    <t>The Winstanley School</t>
  </si>
  <si>
    <t>Hastings High School</t>
  </si>
  <si>
    <t>Countesthorpe Academy</t>
  </si>
  <si>
    <t>Ivanhoe College Ashby-De-La-Zouch</t>
  </si>
  <si>
    <t>The Cedars Academy</t>
  </si>
  <si>
    <t>Castle Donington College</t>
  </si>
  <si>
    <t>The Martin High School Anstey</t>
  </si>
  <si>
    <t>Castle Rock High School</t>
  </si>
  <si>
    <t>The Priory Belvoir Academy</t>
  </si>
  <si>
    <t>Gartree High School</t>
  </si>
  <si>
    <t>Manor High School</t>
  </si>
  <si>
    <t>John Ferneley College</t>
  </si>
  <si>
    <t>Beauchamp College</t>
  </si>
  <si>
    <t>Bosworth Academy</t>
  </si>
  <si>
    <t>Wreake Valley Academy</t>
  </si>
  <si>
    <t>Brookvale Groby Learning Campus</t>
  </si>
  <si>
    <t>Redmoor Academy</t>
  </si>
  <si>
    <t>The Kibworth School</t>
  </si>
  <si>
    <t>Thomas Estley Community College</t>
  </si>
  <si>
    <t>Woodbrook Vale School</t>
  </si>
  <si>
    <t>Lutterworth College</t>
  </si>
  <si>
    <t>Rawlins Academy</t>
  </si>
  <si>
    <t>Brockington College</t>
  </si>
  <si>
    <t>Ashby School</t>
  </si>
  <si>
    <t>De Lisle College Loughborough Leicestershire</t>
  </si>
  <si>
    <t>Saint Martin's Catholic Voluntary Academy</t>
  </si>
  <si>
    <t>Long Field Academy</t>
  </si>
  <si>
    <t>South Wigston High School</t>
  </si>
  <si>
    <t>Wigston Academy</t>
  </si>
  <si>
    <t>ESTAB</t>
  </si>
  <si>
    <t>Old Estab</t>
  </si>
  <si>
    <t>NOR</t>
  </si>
  <si>
    <t>APT 2022/23 NFF</t>
  </si>
  <si>
    <t>Deprivation</t>
  </si>
  <si>
    <t>Total Allocation</t>
  </si>
  <si>
    <t>Total</t>
  </si>
  <si>
    <t>Ashby New School</t>
  </si>
  <si>
    <t>NFF Total (Excl Rates)</t>
  </si>
  <si>
    <t>Deprv. As proportion of budget</t>
  </si>
  <si>
    <t>Difference £</t>
  </si>
  <si>
    <t>Difference %</t>
  </si>
  <si>
    <t>Reductions:</t>
  </si>
  <si>
    <t>Per Pupil Funding (AWPU)</t>
  </si>
  <si>
    <t>Minimum  Pupil Funding</t>
  </si>
  <si>
    <t>MFG Funding</t>
  </si>
  <si>
    <t>Ceiling</t>
  </si>
  <si>
    <t>Total Reduction</t>
  </si>
  <si>
    <t>AWPU -0.5% / MFG 2% / Ceiling 2.1%</t>
  </si>
  <si>
    <t>Total Allocation 2021/22 (Excl Rates)</t>
  </si>
  <si>
    <t>Number of schools with no reduction</t>
  </si>
  <si>
    <t>APT 2021/22 V Model 2</t>
  </si>
  <si>
    <t>APT 2021/22 V Model 1</t>
  </si>
  <si>
    <t>Model 1</t>
  </si>
  <si>
    <t>Model 2</t>
  </si>
  <si>
    <t>Model 1 Total (Excl Rates)</t>
  </si>
  <si>
    <t>Model 2 Total (Excl Rates)</t>
  </si>
  <si>
    <t>APT 2021/22 V NFF</t>
  </si>
  <si>
    <t>MPPL -0.5% / AWPU -0.5% / MFG 1.8% / Ceiling 3.4%</t>
  </si>
  <si>
    <t>% Contribution to High Needs Transfer showing the reduction in funding compared to the National Funding Formula</t>
  </si>
  <si>
    <t>£ Budget Increases comparing the National Funding Formula to the High Needs Transfer Models</t>
  </si>
  <si>
    <t>% Budget Increases comparing the National Funding Formula to the High Needs Transfer Models, and % Contribution to High Needs Transfer showing the reduction in funding compared to the National Funding Formula</t>
  </si>
  <si>
    <t>Enter 4 digit DfE Number:</t>
  </si>
  <si>
    <t>School Name:</t>
  </si>
  <si>
    <t>Pupils</t>
  </si>
  <si>
    <t>2021-22 Formula Funding</t>
  </si>
  <si>
    <t>2022-23 National Funding Formula</t>
  </si>
  <si>
    <t>Model 1 Funding Formula</t>
  </si>
  <si>
    <t>Changes:</t>
  </si>
  <si>
    <t>Change £ and %</t>
  </si>
  <si>
    <t>Total Reduction £ and %</t>
  </si>
  <si>
    <t>Change compared to 2021-22 £ and %</t>
  </si>
  <si>
    <t>Model 2 Funding Formula</t>
  </si>
  <si>
    <t>Minimum Funding Guarantee</t>
  </si>
  <si>
    <t>Minimum Per Pupil Funding</t>
  </si>
  <si>
    <t>This will compare the 2021-22 funding with provisional 2022-23 funding using the National Funding Formula, and 2 Models for transferring funding to High Needs. The data used will be updated following the October 2021 census, so actual 2022-23 allocations will vary from these figures. The figures exclude funding for non-domestic rates.</t>
  </si>
  <si>
    <r>
      <t>Model 1</t>
    </r>
    <r>
      <rPr>
        <sz val="11"/>
        <color theme="1"/>
        <rFont val="Calibri"/>
        <family val="2"/>
        <scheme val="minor"/>
      </rPr>
      <t xml:space="preserve"> (Basic Per Pupil Funding (AWPU) -0.5% / Minimum Funding Guarantee 2% / Ceiling 2.1%</t>
    </r>
    <r>
      <rPr>
        <u/>
        <sz val="11"/>
        <color theme="1"/>
        <rFont val="Calibri"/>
        <family val="2"/>
        <scheme val="minor"/>
      </rPr>
      <t>)</t>
    </r>
  </si>
  <si>
    <r>
      <t>Model 2</t>
    </r>
    <r>
      <rPr>
        <sz val="11"/>
        <color theme="1"/>
        <rFont val="Calibri"/>
        <family val="2"/>
        <scheme val="minor"/>
      </rPr>
      <t xml:space="preserve"> (Minimum Per Pupil Funding -0.5% / Basic Per Pupil Funding (AWPU) -0.5% / Minimum Funding Guarantee 1.8% / Ceiling 3.4%)</t>
    </r>
  </si>
  <si>
    <t>The following worksheets show:</t>
  </si>
  <si>
    <t>Individual School</t>
  </si>
  <si>
    <t>Entering a DfE number will show the effect of the models on 2022-23 funding, compared to the 2022-23 National Funding Formula and the current year's allocations.</t>
  </si>
  <si>
    <t>Size Charts (% Contribution)</t>
  </si>
  <si>
    <t>Size Charts (Cash Increase)</t>
  </si>
  <si>
    <t>Primary and Secondary School graphs showing the % reduction in funding in 2022-23 for Model 1 and Model 2, compared to the National Funding Formula, with school size going from small to large in terms of pupil numbers.</t>
  </si>
  <si>
    <t>Deprivation Charts</t>
  </si>
  <si>
    <t>Primary and Secondary School graphs showing the % increase in 2022-23 for the National Funding Formula, Model 1, and Model 2, compared to 2021-22 funding; and the % reduction in funding in 2022-23 for Model 1 and Model 2, compared to the National Funding Formula, with schools going from most to least deprived.</t>
  </si>
  <si>
    <t>Primary and Secondary School graphs showing the cash increase in 2022-23 for the National Funding Formula, Model 1, and Model 2, compared to 2021-22 funding, with school size going from small to large in terms of pupil numbers.</t>
  </si>
  <si>
    <t>(used to calculate the 2021-22 budget)</t>
  </si>
  <si>
    <t>(this is based on October 2020 pupil data, the final 2022-23 budget will be based on October 2021 pupil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</si>
</sst>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0" borderId="0" xfId="0" applyFont="1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4" fontId="0" fillId="0" borderId="0" xfId="0" applyNumberFormat="1"/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3" fillId="0" borderId="0" xfId="0" applyFont="1"/>
    <xf numFmtId="0" fontId="4" fillId="0" borderId="0" xfId="0" applyFont="1"/>
    <xf numFmtId="3" fontId="0" fillId="0" borderId="2" xfId="0" applyNumberForma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2022/23 % Contribution by Secondary Schools - By Size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5939736607813894"/>
          <c:y val="0.8166501573475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5486026801713E-2"/>
          <c:y val="0.12807770445220484"/>
          <c:w val="0.94699394128597358"/>
          <c:h val="0.69289984198855414"/>
        </c:manualLayout>
      </c:layout>
      <c:barChart>
        <c:barDir val="col"/>
        <c:grouping val="clustered"/>
        <c:varyColors val="0"/>
        <c:ser>
          <c:idx val="0"/>
          <c:order val="0"/>
          <c:tx>
            <c:v>Model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Size!$G$232:$G$275</c:f>
              <c:numCache>
                <c:formatCode>#,##0</c:formatCode>
                <c:ptCount val="44"/>
                <c:pt idx="0">
                  <c:v>70.900000000000006</c:v>
                </c:pt>
                <c:pt idx="1">
                  <c:v>383</c:v>
                </c:pt>
                <c:pt idx="2">
                  <c:v>565</c:v>
                </c:pt>
                <c:pt idx="3">
                  <c:v>568</c:v>
                </c:pt>
                <c:pt idx="4">
                  <c:v>572</c:v>
                </c:pt>
                <c:pt idx="5">
                  <c:v>603</c:v>
                </c:pt>
                <c:pt idx="6">
                  <c:v>612</c:v>
                </c:pt>
                <c:pt idx="7">
                  <c:v>640</c:v>
                </c:pt>
                <c:pt idx="8">
                  <c:v>647</c:v>
                </c:pt>
                <c:pt idx="9">
                  <c:v>730.8</c:v>
                </c:pt>
                <c:pt idx="10">
                  <c:v>748.5</c:v>
                </c:pt>
                <c:pt idx="11">
                  <c:v>763</c:v>
                </c:pt>
                <c:pt idx="12">
                  <c:v>763</c:v>
                </c:pt>
                <c:pt idx="13">
                  <c:v>771</c:v>
                </c:pt>
                <c:pt idx="14">
                  <c:v>776</c:v>
                </c:pt>
                <c:pt idx="15">
                  <c:v>779</c:v>
                </c:pt>
                <c:pt idx="16">
                  <c:v>780</c:v>
                </c:pt>
                <c:pt idx="17">
                  <c:v>820</c:v>
                </c:pt>
                <c:pt idx="18">
                  <c:v>825.8</c:v>
                </c:pt>
                <c:pt idx="19">
                  <c:v>829</c:v>
                </c:pt>
                <c:pt idx="20">
                  <c:v>833</c:v>
                </c:pt>
                <c:pt idx="21">
                  <c:v>834</c:v>
                </c:pt>
                <c:pt idx="22">
                  <c:v>838</c:v>
                </c:pt>
                <c:pt idx="23">
                  <c:v>844</c:v>
                </c:pt>
                <c:pt idx="24">
                  <c:v>847</c:v>
                </c:pt>
                <c:pt idx="25">
                  <c:v>866.8</c:v>
                </c:pt>
                <c:pt idx="26">
                  <c:v>870</c:v>
                </c:pt>
                <c:pt idx="27">
                  <c:v>892</c:v>
                </c:pt>
                <c:pt idx="28">
                  <c:v>913</c:v>
                </c:pt>
                <c:pt idx="29">
                  <c:v>916</c:v>
                </c:pt>
                <c:pt idx="30">
                  <c:v>953</c:v>
                </c:pt>
                <c:pt idx="31">
                  <c:v>958</c:v>
                </c:pt>
                <c:pt idx="32">
                  <c:v>1056.2</c:v>
                </c:pt>
                <c:pt idx="33">
                  <c:v>1065.8</c:v>
                </c:pt>
                <c:pt idx="34">
                  <c:v>1075</c:v>
                </c:pt>
                <c:pt idx="35">
                  <c:v>1129</c:v>
                </c:pt>
                <c:pt idx="36">
                  <c:v>1189</c:v>
                </c:pt>
                <c:pt idx="37">
                  <c:v>1217</c:v>
                </c:pt>
                <c:pt idx="38">
                  <c:v>1217</c:v>
                </c:pt>
                <c:pt idx="39">
                  <c:v>1218</c:v>
                </c:pt>
                <c:pt idx="40">
                  <c:v>1227</c:v>
                </c:pt>
                <c:pt idx="41">
                  <c:v>1256</c:v>
                </c:pt>
                <c:pt idx="42">
                  <c:v>1318</c:v>
                </c:pt>
                <c:pt idx="43">
                  <c:v>1428</c:v>
                </c:pt>
              </c:numCache>
            </c:numRef>
          </c:cat>
          <c:val>
            <c:numRef>
              <c:f>Size!$O$232:$O$275</c:f>
              <c:numCache>
                <c:formatCode>0.0%</c:formatCode>
                <c:ptCount val="44"/>
                <c:pt idx="0">
                  <c:v>-0.10588601572318111</c:v>
                </c:pt>
                <c:pt idx="1">
                  <c:v>-7.6718411319013895E-3</c:v>
                </c:pt>
                <c:pt idx="2">
                  <c:v>-9.9666788774010646E-3</c:v>
                </c:pt>
                <c:pt idx="3">
                  <c:v>-1.3163533637436498E-2</c:v>
                </c:pt>
                <c:pt idx="4">
                  <c:v>-8.1232128456196571E-3</c:v>
                </c:pt>
                <c:pt idx="5">
                  <c:v>-1.2292950367835112E-2</c:v>
                </c:pt>
                <c:pt idx="6">
                  <c:v>-1.0107523203899925E-2</c:v>
                </c:pt>
                <c:pt idx="7">
                  <c:v>-1.1710880060639044E-2</c:v>
                </c:pt>
                <c:pt idx="8">
                  <c:v>-1.0114853288582509E-2</c:v>
                </c:pt>
                <c:pt idx="9">
                  <c:v>-6.365568956185696E-3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-4.2171284606936149E-3</c:v>
                </c:pt>
                <c:pt idx="14">
                  <c:v>-7.294129933159553E-3</c:v>
                </c:pt>
                <c:pt idx="15">
                  <c:v>-1.1705273971379833E-3</c:v>
                </c:pt>
                <c:pt idx="16">
                  <c:v>0</c:v>
                </c:pt>
                <c:pt idx="17">
                  <c:v>-6.7879882146121796E-3</c:v>
                </c:pt>
                <c:pt idx="18">
                  <c:v>-6.8094859392134359E-3</c:v>
                </c:pt>
                <c:pt idx="19">
                  <c:v>0</c:v>
                </c:pt>
                <c:pt idx="20">
                  <c:v>0</c:v>
                </c:pt>
                <c:pt idx="21">
                  <c:v>-9.8510705970856864E-3</c:v>
                </c:pt>
                <c:pt idx="22">
                  <c:v>0</c:v>
                </c:pt>
                <c:pt idx="23">
                  <c:v>-6.7887163091908988E-3</c:v>
                </c:pt>
                <c:pt idx="24">
                  <c:v>0</c:v>
                </c:pt>
                <c:pt idx="25">
                  <c:v>0</c:v>
                </c:pt>
                <c:pt idx="26">
                  <c:v>-5.0870230236021476E-3</c:v>
                </c:pt>
                <c:pt idx="27">
                  <c:v>0</c:v>
                </c:pt>
                <c:pt idx="28">
                  <c:v>-5.7395300725464398E-3</c:v>
                </c:pt>
                <c:pt idx="29">
                  <c:v>-9.2481267997390672E-3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-1.8951610777589927E-2</c:v>
                </c:pt>
                <c:pt idx="34">
                  <c:v>-4.289137875391316E-3</c:v>
                </c:pt>
                <c:pt idx="35">
                  <c:v>0</c:v>
                </c:pt>
                <c:pt idx="36">
                  <c:v>0</c:v>
                </c:pt>
                <c:pt idx="37">
                  <c:v>-7.318951295112514E-3</c:v>
                </c:pt>
                <c:pt idx="38">
                  <c:v>0</c:v>
                </c:pt>
                <c:pt idx="39">
                  <c:v>-7.2061050581219586E-3</c:v>
                </c:pt>
                <c:pt idx="40">
                  <c:v>0</c:v>
                </c:pt>
                <c:pt idx="41">
                  <c:v>0</c:v>
                </c:pt>
                <c:pt idx="42">
                  <c:v>-1.0004817123184056E-2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F-4018-8F80-095A88EF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782168"/>
        <c:axId val="1185772328"/>
      </c:barChart>
      <c:lineChart>
        <c:grouping val="standard"/>
        <c:varyColors val="0"/>
        <c:ser>
          <c:idx val="2"/>
          <c:order val="1"/>
          <c:tx>
            <c:v>Model 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Size!$G$232:$G$275</c:f>
              <c:numCache>
                <c:formatCode>#,##0</c:formatCode>
                <c:ptCount val="44"/>
                <c:pt idx="0">
                  <c:v>70.900000000000006</c:v>
                </c:pt>
                <c:pt idx="1">
                  <c:v>383</c:v>
                </c:pt>
                <c:pt idx="2">
                  <c:v>565</c:v>
                </c:pt>
                <c:pt idx="3">
                  <c:v>568</c:v>
                </c:pt>
                <c:pt idx="4">
                  <c:v>572</c:v>
                </c:pt>
                <c:pt idx="5">
                  <c:v>603</c:v>
                </c:pt>
                <c:pt idx="6">
                  <c:v>612</c:v>
                </c:pt>
                <c:pt idx="7">
                  <c:v>640</c:v>
                </c:pt>
                <c:pt idx="8">
                  <c:v>647</c:v>
                </c:pt>
                <c:pt idx="9">
                  <c:v>730.8</c:v>
                </c:pt>
                <c:pt idx="10">
                  <c:v>748.5</c:v>
                </c:pt>
                <c:pt idx="11">
                  <c:v>763</c:v>
                </c:pt>
                <c:pt idx="12">
                  <c:v>763</c:v>
                </c:pt>
                <c:pt idx="13">
                  <c:v>771</c:v>
                </c:pt>
                <c:pt idx="14">
                  <c:v>776</c:v>
                </c:pt>
                <c:pt idx="15">
                  <c:v>779</c:v>
                </c:pt>
                <c:pt idx="16">
                  <c:v>780</c:v>
                </c:pt>
                <c:pt idx="17">
                  <c:v>820</c:v>
                </c:pt>
                <c:pt idx="18">
                  <c:v>825.8</c:v>
                </c:pt>
                <c:pt idx="19">
                  <c:v>829</c:v>
                </c:pt>
                <c:pt idx="20">
                  <c:v>833</c:v>
                </c:pt>
                <c:pt idx="21">
                  <c:v>834</c:v>
                </c:pt>
                <c:pt idx="22">
                  <c:v>838</c:v>
                </c:pt>
                <c:pt idx="23">
                  <c:v>844</c:v>
                </c:pt>
                <c:pt idx="24">
                  <c:v>847</c:v>
                </c:pt>
                <c:pt idx="25">
                  <c:v>866.8</c:v>
                </c:pt>
                <c:pt idx="26">
                  <c:v>870</c:v>
                </c:pt>
                <c:pt idx="27">
                  <c:v>892</c:v>
                </c:pt>
                <c:pt idx="28">
                  <c:v>913</c:v>
                </c:pt>
                <c:pt idx="29">
                  <c:v>916</c:v>
                </c:pt>
                <c:pt idx="30">
                  <c:v>953</c:v>
                </c:pt>
                <c:pt idx="31">
                  <c:v>958</c:v>
                </c:pt>
                <c:pt idx="32">
                  <c:v>1056.2</c:v>
                </c:pt>
                <c:pt idx="33">
                  <c:v>1065.8</c:v>
                </c:pt>
                <c:pt idx="34">
                  <c:v>1075</c:v>
                </c:pt>
                <c:pt idx="35">
                  <c:v>1129</c:v>
                </c:pt>
                <c:pt idx="36">
                  <c:v>1189</c:v>
                </c:pt>
                <c:pt idx="37">
                  <c:v>1217</c:v>
                </c:pt>
                <c:pt idx="38">
                  <c:v>1217</c:v>
                </c:pt>
                <c:pt idx="39">
                  <c:v>1218</c:v>
                </c:pt>
                <c:pt idx="40">
                  <c:v>1227</c:v>
                </c:pt>
                <c:pt idx="41">
                  <c:v>1256</c:v>
                </c:pt>
                <c:pt idx="42">
                  <c:v>1318</c:v>
                </c:pt>
                <c:pt idx="43">
                  <c:v>1428</c:v>
                </c:pt>
              </c:numCache>
            </c:numRef>
          </c:cat>
          <c:val>
            <c:numRef>
              <c:f>Size!$X$232:$X$275</c:f>
              <c:numCache>
                <c:formatCode>0.0%</c:formatCode>
                <c:ptCount val="44"/>
                <c:pt idx="0">
                  <c:v>-9.8072310839554019E-2</c:v>
                </c:pt>
                <c:pt idx="1">
                  <c:v>-3.7499514953313598E-3</c:v>
                </c:pt>
                <c:pt idx="2">
                  <c:v>-4.2081886256685802E-3</c:v>
                </c:pt>
                <c:pt idx="3">
                  <c:v>-4.2028146775572213E-3</c:v>
                </c:pt>
                <c:pt idx="4">
                  <c:v>-3.9114774579116305E-3</c:v>
                </c:pt>
                <c:pt idx="5">
                  <c:v>-3.6584428238944917E-3</c:v>
                </c:pt>
                <c:pt idx="6">
                  <c:v>-3.856137514542851E-3</c:v>
                </c:pt>
                <c:pt idx="7">
                  <c:v>-4.2530311671164023E-3</c:v>
                </c:pt>
                <c:pt idx="8">
                  <c:v>-4.2548605567903517E-3</c:v>
                </c:pt>
                <c:pt idx="9">
                  <c:v>-4.1616064890545772E-3</c:v>
                </c:pt>
                <c:pt idx="10">
                  <c:v>-1.9061499554756671E-3</c:v>
                </c:pt>
                <c:pt idx="11">
                  <c:v>-2.7858097649786891E-3</c:v>
                </c:pt>
                <c:pt idx="12">
                  <c:v>-2.7858097649786891E-3</c:v>
                </c:pt>
                <c:pt idx="13">
                  <c:v>-4.2171284606936149E-3</c:v>
                </c:pt>
                <c:pt idx="14">
                  <c:v>-4.2326105392964507E-3</c:v>
                </c:pt>
                <c:pt idx="15">
                  <c:v>-3.9424507713970505E-3</c:v>
                </c:pt>
                <c:pt idx="16">
                  <c:v>-2.7745214061955709E-3</c:v>
                </c:pt>
                <c:pt idx="17">
                  <c:v>-4.247812509851216E-3</c:v>
                </c:pt>
                <c:pt idx="18">
                  <c:v>-4.1513896095526663E-3</c:v>
                </c:pt>
                <c:pt idx="19">
                  <c:v>-2.7445747752565764E-3</c:v>
                </c:pt>
                <c:pt idx="20">
                  <c:v>-2.7422856925574932E-3</c:v>
                </c:pt>
                <c:pt idx="21">
                  <c:v>-4.2082927320916249E-3</c:v>
                </c:pt>
                <c:pt idx="22">
                  <c:v>-2.7394550697091842E-3</c:v>
                </c:pt>
                <c:pt idx="23">
                  <c:v>-3.9475630209333612E-3</c:v>
                </c:pt>
                <c:pt idx="24">
                  <c:v>-2.7344441654601208E-3</c:v>
                </c:pt>
                <c:pt idx="25">
                  <c:v>-2.7237864554078553E-3</c:v>
                </c:pt>
                <c:pt idx="26">
                  <c:v>-4.2611288712483446E-3</c:v>
                </c:pt>
                <c:pt idx="27">
                  <c:v>-2.7109063977436743E-3</c:v>
                </c:pt>
                <c:pt idx="28">
                  <c:v>-4.1659936529736194E-3</c:v>
                </c:pt>
                <c:pt idx="29">
                  <c:v>-4.2334396755976294E-3</c:v>
                </c:pt>
                <c:pt idx="30">
                  <c:v>-2.6825485606302032E-3</c:v>
                </c:pt>
                <c:pt idx="31">
                  <c:v>-2.7079727820479454E-3</c:v>
                </c:pt>
                <c:pt idx="32">
                  <c:v>-2.6062805894397469E-3</c:v>
                </c:pt>
                <c:pt idx="33">
                  <c:v>-6.8741136989817495E-3</c:v>
                </c:pt>
                <c:pt idx="34">
                  <c:v>-4.289137875391316E-3</c:v>
                </c:pt>
                <c:pt idx="35">
                  <c:v>-2.6179047649583067E-3</c:v>
                </c:pt>
                <c:pt idx="36">
                  <c:v>-2.6002412765585435E-3</c:v>
                </c:pt>
                <c:pt idx="37">
                  <c:v>-4.2262374602908895E-3</c:v>
                </c:pt>
                <c:pt idx="38">
                  <c:v>-2.5925943552315275E-3</c:v>
                </c:pt>
                <c:pt idx="39">
                  <c:v>-4.2772348528653673E-3</c:v>
                </c:pt>
                <c:pt idx="40">
                  <c:v>-2.5899478918894945E-3</c:v>
                </c:pt>
                <c:pt idx="41">
                  <c:v>-2.5825114563218831E-3</c:v>
                </c:pt>
                <c:pt idx="42">
                  <c:v>-4.0727867979774065E-3</c:v>
                </c:pt>
                <c:pt idx="43">
                  <c:v>-2.5446138636450338E-3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F-4018-8F80-095A88EF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82168"/>
        <c:axId val="1185772328"/>
      </c:lineChart>
      <c:catAx>
        <c:axId val="118578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Size (Small to Large)</a:t>
                </a:r>
              </a:p>
            </c:rich>
          </c:tx>
          <c:layout>
            <c:manualLayout>
              <c:xMode val="edge"/>
              <c:yMode val="edge"/>
              <c:x val="3.5576053170642198E-2"/>
              <c:y val="7.599541137635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72328"/>
        <c:crosses val="autoZero"/>
        <c:auto val="1"/>
        <c:lblAlgn val="ctr"/>
        <c:lblOffset val="100"/>
        <c:noMultiLvlLbl val="0"/>
      </c:catAx>
      <c:valAx>
        <c:axId val="1185772328"/>
        <c:scaling>
          <c:orientation val="minMax"/>
          <c:min val="-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Reduction</a:t>
                </a:r>
                <a:r>
                  <a:rPr lang="en-GB" baseline="0"/>
                  <a:t> in budget compared to NFF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8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2022/23 % Contribution by Primary Schools - By Size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5939736607813894"/>
          <c:y val="0.8166501573475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5486026801713E-2"/>
          <c:y val="0.12807770445220484"/>
          <c:w val="0.94699394128597358"/>
          <c:h val="0.69289984198855414"/>
        </c:manualLayout>
      </c:layout>
      <c:barChart>
        <c:barDir val="col"/>
        <c:grouping val="clustered"/>
        <c:varyColors val="0"/>
        <c:ser>
          <c:idx val="0"/>
          <c:order val="0"/>
          <c:tx>
            <c:v>Model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Size!$G$5:$G$231</c:f>
              <c:numCache>
                <c:formatCode>#,##0</c:formatCode>
                <c:ptCount val="227"/>
                <c:pt idx="0">
                  <c:v>25</c:v>
                </c:pt>
                <c:pt idx="1">
                  <c:v>36</c:v>
                </c:pt>
                <c:pt idx="2">
                  <c:v>40</c:v>
                </c:pt>
                <c:pt idx="3">
                  <c:v>45</c:v>
                </c:pt>
                <c:pt idx="4">
                  <c:v>49</c:v>
                </c:pt>
                <c:pt idx="5">
                  <c:v>49</c:v>
                </c:pt>
                <c:pt idx="6">
                  <c:v>50</c:v>
                </c:pt>
                <c:pt idx="7">
                  <c:v>58</c:v>
                </c:pt>
                <c:pt idx="8">
                  <c:v>61</c:v>
                </c:pt>
                <c:pt idx="9">
                  <c:v>61</c:v>
                </c:pt>
                <c:pt idx="10">
                  <c:v>65</c:v>
                </c:pt>
                <c:pt idx="11">
                  <c:v>65</c:v>
                </c:pt>
                <c:pt idx="12">
                  <c:v>68</c:v>
                </c:pt>
                <c:pt idx="13">
                  <c:v>69</c:v>
                </c:pt>
                <c:pt idx="14">
                  <c:v>70</c:v>
                </c:pt>
                <c:pt idx="15">
                  <c:v>73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77</c:v>
                </c:pt>
                <c:pt idx="20">
                  <c:v>78</c:v>
                </c:pt>
                <c:pt idx="21">
                  <c:v>78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99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103</c:v>
                </c:pt>
                <c:pt idx="47">
                  <c:v>103</c:v>
                </c:pt>
                <c:pt idx="48">
                  <c:v>105</c:v>
                </c:pt>
                <c:pt idx="49">
                  <c:v>107</c:v>
                </c:pt>
                <c:pt idx="50">
                  <c:v>107</c:v>
                </c:pt>
                <c:pt idx="51">
                  <c:v>107</c:v>
                </c:pt>
                <c:pt idx="52">
                  <c:v>108</c:v>
                </c:pt>
                <c:pt idx="53">
                  <c:v>110</c:v>
                </c:pt>
                <c:pt idx="54">
                  <c:v>111</c:v>
                </c:pt>
                <c:pt idx="55">
                  <c:v>111</c:v>
                </c:pt>
                <c:pt idx="56">
                  <c:v>111</c:v>
                </c:pt>
                <c:pt idx="57">
                  <c:v>115</c:v>
                </c:pt>
                <c:pt idx="58">
                  <c:v>124</c:v>
                </c:pt>
                <c:pt idx="59">
                  <c:v>130</c:v>
                </c:pt>
                <c:pt idx="60">
                  <c:v>134.5</c:v>
                </c:pt>
                <c:pt idx="61">
                  <c:v>135.30000000000001</c:v>
                </c:pt>
                <c:pt idx="62">
                  <c:v>138</c:v>
                </c:pt>
                <c:pt idx="63">
                  <c:v>138</c:v>
                </c:pt>
                <c:pt idx="64">
                  <c:v>139</c:v>
                </c:pt>
                <c:pt idx="65">
                  <c:v>140</c:v>
                </c:pt>
                <c:pt idx="66">
                  <c:v>141</c:v>
                </c:pt>
                <c:pt idx="67">
                  <c:v>141</c:v>
                </c:pt>
                <c:pt idx="68">
                  <c:v>141</c:v>
                </c:pt>
                <c:pt idx="69">
                  <c:v>143</c:v>
                </c:pt>
                <c:pt idx="70">
                  <c:v>146</c:v>
                </c:pt>
                <c:pt idx="71">
                  <c:v>150</c:v>
                </c:pt>
                <c:pt idx="72">
                  <c:v>150</c:v>
                </c:pt>
                <c:pt idx="73">
                  <c:v>155</c:v>
                </c:pt>
                <c:pt idx="74">
                  <c:v>164</c:v>
                </c:pt>
                <c:pt idx="75">
                  <c:v>165</c:v>
                </c:pt>
                <c:pt idx="76">
                  <c:v>168</c:v>
                </c:pt>
                <c:pt idx="77">
                  <c:v>169</c:v>
                </c:pt>
                <c:pt idx="78">
                  <c:v>170</c:v>
                </c:pt>
                <c:pt idx="79">
                  <c:v>180</c:v>
                </c:pt>
                <c:pt idx="80">
                  <c:v>181</c:v>
                </c:pt>
                <c:pt idx="81">
                  <c:v>181</c:v>
                </c:pt>
                <c:pt idx="82">
                  <c:v>184</c:v>
                </c:pt>
                <c:pt idx="83">
                  <c:v>186</c:v>
                </c:pt>
                <c:pt idx="84">
                  <c:v>187</c:v>
                </c:pt>
                <c:pt idx="85">
                  <c:v>188</c:v>
                </c:pt>
                <c:pt idx="86">
                  <c:v>190</c:v>
                </c:pt>
                <c:pt idx="87">
                  <c:v>191</c:v>
                </c:pt>
                <c:pt idx="88">
                  <c:v>192</c:v>
                </c:pt>
                <c:pt idx="89">
                  <c:v>193</c:v>
                </c:pt>
                <c:pt idx="90">
                  <c:v>193</c:v>
                </c:pt>
                <c:pt idx="91">
                  <c:v>193</c:v>
                </c:pt>
                <c:pt idx="92">
                  <c:v>196</c:v>
                </c:pt>
                <c:pt idx="93">
                  <c:v>197</c:v>
                </c:pt>
                <c:pt idx="94">
                  <c:v>198</c:v>
                </c:pt>
                <c:pt idx="95">
                  <c:v>198</c:v>
                </c:pt>
                <c:pt idx="96">
                  <c:v>198</c:v>
                </c:pt>
                <c:pt idx="97">
                  <c:v>199</c:v>
                </c:pt>
                <c:pt idx="98">
                  <c:v>200</c:v>
                </c:pt>
                <c:pt idx="99">
                  <c:v>200</c:v>
                </c:pt>
                <c:pt idx="100">
                  <c:v>201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203</c:v>
                </c:pt>
                <c:pt idx="105">
                  <c:v>203</c:v>
                </c:pt>
                <c:pt idx="106">
                  <c:v>204</c:v>
                </c:pt>
                <c:pt idx="107">
                  <c:v>205</c:v>
                </c:pt>
                <c:pt idx="108">
                  <c:v>205</c:v>
                </c:pt>
                <c:pt idx="109">
                  <c:v>206</c:v>
                </c:pt>
                <c:pt idx="110">
                  <c:v>206</c:v>
                </c:pt>
                <c:pt idx="111">
                  <c:v>206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209</c:v>
                </c:pt>
                <c:pt idx="117">
                  <c:v>209</c:v>
                </c:pt>
                <c:pt idx="118">
                  <c:v>209</c:v>
                </c:pt>
                <c:pt idx="119">
                  <c:v>209</c:v>
                </c:pt>
                <c:pt idx="120">
                  <c:v>210</c:v>
                </c:pt>
                <c:pt idx="121">
                  <c:v>210</c:v>
                </c:pt>
                <c:pt idx="122">
                  <c:v>210</c:v>
                </c:pt>
                <c:pt idx="123">
                  <c:v>210</c:v>
                </c:pt>
                <c:pt idx="124">
                  <c:v>211</c:v>
                </c:pt>
                <c:pt idx="125">
                  <c:v>211</c:v>
                </c:pt>
                <c:pt idx="126">
                  <c:v>213</c:v>
                </c:pt>
                <c:pt idx="127">
                  <c:v>214</c:v>
                </c:pt>
                <c:pt idx="128">
                  <c:v>218</c:v>
                </c:pt>
                <c:pt idx="129">
                  <c:v>220</c:v>
                </c:pt>
                <c:pt idx="130">
                  <c:v>223</c:v>
                </c:pt>
                <c:pt idx="131">
                  <c:v>224</c:v>
                </c:pt>
                <c:pt idx="132">
                  <c:v>227</c:v>
                </c:pt>
                <c:pt idx="133">
                  <c:v>232</c:v>
                </c:pt>
                <c:pt idx="134">
                  <c:v>235</c:v>
                </c:pt>
                <c:pt idx="135">
                  <c:v>240</c:v>
                </c:pt>
                <c:pt idx="136">
                  <c:v>240</c:v>
                </c:pt>
                <c:pt idx="137">
                  <c:v>246</c:v>
                </c:pt>
                <c:pt idx="138">
                  <c:v>252</c:v>
                </c:pt>
                <c:pt idx="139">
                  <c:v>252</c:v>
                </c:pt>
                <c:pt idx="140">
                  <c:v>253</c:v>
                </c:pt>
                <c:pt idx="141">
                  <c:v>259</c:v>
                </c:pt>
                <c:pt idx="142">
                  <c:v>259</c:v>
                </c:pt>
                <c:pt idx="143">
                  <c:v>260</c:v>
                </c:pt>
                <c:pt idx="144">
                  <c:v>260</c:v>
                </c:pt>
                <c:pt idx="145">
                  <c:v>261</c:v>
                </c:pt>
                <c:pt idx="146">
                  <c:v>266</c:v>
                </c:pt>
                <c:pt idx="147">
                  <c:v>272</c:v>
                </c:pt>
                <c:pt idx="148">
                  <c:v>276</c:v>
                </c:pt>
                <c:pt idx="149">
                  <c:v>285</c:v>
                </c:pt>
                <c:pt idx="150">
                  <c:v>289</c:v>
                </c:pt>
                <c:pt idx="151">
                  <c:v>292</c:v>
                </c:pt>
                <c:pt idx="152">
                  <c:v>294</c:v>
                </c:pt>
                <c:pt idx="153">
                  <c:v>294</c:v>
                </c:pt>
                <c:pt idx="154">
                  <c:v>295</c:v>
                </c:pt>
                <c:pt idx="155">
                  <c:v>299</c:v>
                </c:pt>
                <c:pt idx="156">
                  <c:v>300</c:v>
                </c:pt>
                <c:pt idx="157">
                  <c:v>302</c:v>
                </c:pt>
                <c:pt idx="158">
                  <c:v>308</c:v>
                </c:pt>
                <c:pt idx="159">
                  <c:v>310</c:v>
                </c:pt>
                <c:pt idx="160">
                  <c:v>310</c:v>
                </c:pt>
                <c:pt idx="161">
                  <c:v>310</c:v>
                </c:pt>
                <c:pt idx="162">
                  <c:v>311</c:v>
                </c:pt>
                <c:pt idx="163">
                  <c:v>314</c:v>
                </c:pt>
                <c:pt idx="164">
                  <c:v>314</c:v>
                </c:pt>
                <c:pt idx="165">
                  <c:v>331</c:v>
                </c:pt>
                <c:pt idx="166">
                  <c:v>342</c:v>
                </c:pt>
                <c:pt idx="167">
                  <c:v>347</c:v>
                </c:pt>
                <c:pt idx="168">
                  <c:v>348</c:v>
                </c:pt>
                <c:pt idx="169">
                  <c:v>353</c:v>
                </c:pt>
                <c:pt idx="170">
                  <c:v>354</c:v>
                </c:pt>
                <c:pt idx="171">
                  <c:v>357</c:v>
                </c:pt>
                <c:pt idx="172">
                  <c:v>361</c:v>
                </c:pt>
                <c:pt idx="173">
                  <c:v>364</c:v>
                </c:pt>
                <c:pt idx="174">
                  <c:v>369</c:v>
                </c:pt>
                <c:pt idx="175">
                  <c:v>369</c:v>
                </c:pt>
                <c:pt idx="176">
                  <c:v>374</c:v>
                </c:pt>
                <c:pt idx="177">
                  <c:v>377</c:v>
                </c:pt>
                <c:pt idx="178">
                  <c:v>381</c:v>
                </c:pt>
                <c:pt idx="179">
                  <c:v>383</c:v>
                </c:pt>
                <c:pt idx="180">
                  <c:v>383</c:v>
                </c:pt>
                <c:pt idx="181">
                  <c:v>386</c:v>
                </c:pt>
                <c:pt idx="182">
                  <c:v>386</c:v>
                </c:pt>
                <c:pt idx="183">
                  <c:v>397</c:v>
                </c:pt>
                <c:pt idx="184">
                  <c:v>398</c:v>
                </c:pt>
                <c:pt idx="185">
                  <c:v>399</c:v>
                </c:pt>
                <c:pt idx="186">
                  <c:v>400</c:v>
                </c:pt>
                <c:pt idx="187">
                  <c:v>401</c:v>
                </c:pt>
                <c:pt idx="188">
                  <c:v>402</c:v>
                </c:pt>
                <c:pt idx="189">
                  <c:v>405</c:v>
                </c:pt>
                <c:pt idx="190">
                  <c:v>407</c:v>
                </c:pt>
                <c:pt idx="191">
                  <c:v>408</c:v>
                </c:pt>
                <c:pt idx="192">
                  <c:v>410</c:v>
                </c:pt>
                <c:pt idx="193">
                  <c:v>415</c:v>
                </c:pt>
                <c:pt idx="194">
                  <c:v>415</c:v>
                </c:pt>
                <c:pt idx="195">
                  <c:v>415</c:v>
                </c:pt>
                <c:pt idx="196">
                  <c:v>415</c:v>
                </c:pt>
                <c:pt idx="197">
                  <c:v>416</c:v>
                </c:pt>
                <c:pt idx="198">
                  <c:v>416</c:v>
                </c:pt>
                <c:pt idx="199">
                  <c:v>417</c:v>
                </c:pt>
                <c:pt idx="200">
                  <c:v>418</c:v>
                </c:pt>
                <c:pt idx="201">
                  <c:v>418</c:v>
                </c:pt>
                <c:pt idx="202">
                  <c:v>419</c:v>
                </c:pt>
                <c:pt idx="203">
                  <c:v>420</c:v>
                </c:pt>
                <c:pt idx="204">
                  <c:v>421</c:v>
                </c:pt>
                <c:pt idx="205">
                  <c:v>424</c:v>
                </c:pt>
                <c:pt idx="206">
                  <c:v>431</c:v>
                </c:pt>
                <c:pt idx="207">
                  <c:v>445</c:v>
                </c:pt>
                <c:pt idx="208">
                  <c:v>447</c:v>
                </c:pt>
                <c:pt idx="209">
                  <c:v>448</c:v>
                </c:pt>
                <c:pt idx="210">
                  <c:v>482</c:v>
                </c:pt>
                <c:pt idx="211">
                  <c:v>490</c:v>
                </c:pt>
                <c:pt idx="212">
                  <c:v>492</c:v>
                </c:pt>
                <c:pt idx="213">
                  <c:v>505</c:v>
                </c:pt>
                <c:pt idx="214">
                  <c:v>506</c:v>
                </c:pt>
                <c:pt idx="215">
                  <c:v>509</c:v>
                </c:pt>
                <c:pt idx="216">
                  <c:v>515</c:v>
                </c:pt>
                <c:pt idx="217">
                  <c:v>524</c:v>
                </c:pt>
                <c:pt idx="218">
                  <c:v>528</c:v>
                </c:pt>
                <c:pt idx="219">
                  <c:v>568</c:v>
                </c:pt>
                <c:pt idx="220">
                  <c:v>568</c:v>
                </c:pt>
                <c:pt idx="221">
                  <c:v>586</c:v>
                </c:pt>
                <c:pt idx="222">
                  <c:v>590</c:v>
                </c:pt>
                <c:pt idx="223">
                  <c:v>599</c:v>
                </c:pt>
                <c:pt idx="224">
                  <c:v>615</c:v>
                </c:pt>
                <c:pt idx="225">
                  <c:v>623</c:v>
                </c:pt>
                <c:pt idx="226">
                  <c:v>630</c:v>
                </c:pt>
              </c:numCache>
            </c:numRef>
          </c:cat>
          <c:val>
            <c:numRef>
              <c:f>Size!$O$5:$O$231</c:f>
              <c:numCache>
                <c:formatCode>0.0%</c:formatCode>
                <c:ptCount val="227"/>
                <c:pt idx="0">
                  <c:v>-1.8739179153323443E-3</c:v>
                </c:pt>
                <c:pt idx="1">
                  <c:v>-4.4826511013221569E-2</c:v>
                </c:pt>
                <c:pt idx="2">
                  <c:v>0</c:v>
                </c:pt>
                <c:pt idx="3">
                  <c:v>-6.0682053253216439E-3</c:v>
                </c:pt>
                <c:pt idx="4">
                  <c:v>-1.0819519840564654E-2</c:v>
                </c:pt>
                <c:pt idx="5">
                  <c:v>-4.3108404465212927E-2</c:v>
                </c:pt>
                <c:pt idx="6">
                  <c:v>0</c:v>
                </c:pt>
                <c:pt idx="7">
                  <c:v>-9.0721353025710119E-2</c:v>
                </c:pt>
                <c:pt idx="8">
                  <c:v>0</c:v>
                </c:pt>
                <c:pt idx="9">
                  <c:v>-3.8615343119257566E-2</c:v>
                </c:pt>
                <c:pt idx="10">
                  <c:v>-7.6615379021126764E-2</c:v>
                </c:pt>
                <c:pt idx="11">
                  <c:v>0</c:v>
                </c:pt>
                <c:pt idx="12">
                  <c:v>-3.4764400034131009E-3</c:v>
                </c:pt>
                <c:pt idx="13">
                  <c:v>-9.7076769093831006E-2</c:v>
                </c:pt>
                <c:pt idx="14">
                  <c:v>-3.6944605481426154E-2</c:v>
                </c:pt>
                <c:pt idx="15">
                  <c:v>0</c:v>
                </c:pt>
                <c:pt idx="16">
                  <c:v>-0.13910323787051626</c:v>
                </c:pt>
                <c:pt idx="17">
                  <c:v>-8.4219935766824641E-2</c:v>
                </c:pt>
                <c:pt idx="18">
                  <c:v>0</c:v>
                </c:pt>
                <c:pt idx="19">
                  <c:v>0</c:v>
                </c:pt>
                <c:pt idx="20">
                  <c:v>-3.3702039163373949E-2</c:v>
                </c:pt>
                <c:pt idx="21">
                  <c:v>-3.4373989285052427E-2</c:v>
                </c:pt>
                <c:pt idx="22">
                  <c:v>0</c:v>
                </c:pt>
                <c:pt idx="23">
                  <c:v>-3.1723355730169579E-2</c:v>
                </c:pt>
                <c:pt idx="24">
                  <c:v>0</c:v>
                </c:pt>
                <c:pt idx="25">
                  <c:v>-1.7171377559277546E-2</c:v>
                </c:pt>
                <c:pt idx="26">
                  <c:v>-2.8781338783644566E-2</c:v>
                </c:pt>
                <c:pt idx="27">
                  <c:v>-7.4505963475121562E-2</c:v>
                </c:pt>
                <c:pt idx="28">
                  <c:v>-4.8057882001426362E-2</c:v>
                </c:pt>
                <c:pt idx="29">
                  <c:v>0</c:v>
                </c:pt>
                <c:pt idx="30">
                  <c:v>-2.7283318158147392E-2</c:v>
                </c:pt>
                <c:pt idx="31">
                  <c:v>-8.4011993599209578E-2</c:v>
                </c:pt>
                <c:pt idx="32">
                  <c:v>-1.5561519809511717E-2</c:v>
                </c:pt>
                <c:pt idx="33">
                  <c:v>0</c:v>
                </c:pt>
                <c:pt idx="34">
                  <c:v>-2.8088003021282445E-2</c:v>
                </c:pt>
                <c:pt idx="35">
                  <c:v>-7.9423974346341047E-2</c:v>
                </c:pt>
                <c:pt idx="36">
                  <c:v>-4.2182737440734835E-2</c:v>
                </c:pt>
                <c:pt idx="37">
                  <c:v>0</c:v>
                </c:pt>
                <c:pt idx="38">
                  <c:v>0</c:v>
                </c:pt>
                <c:pt idx="39">
                  <c:v>-6.8311045609404111E-2</c:v>
                </c:pt>
                <c:pt idx="40">
                  <c:v>-2.7291862621776183E-2</c:v>
                </c:pt>
                <c:pt idx="41">
                  <c:v>-2.9157582753698522E-2</c:v>
                </c:pt>
                <c:pt idx="42">
                  <c:v>-5.358864746311278E-2</c:v>
                </c:pt>
                <c:pt idx="43">
                  <c:v>0</c:v>
                </c:pt>
                <c:pt idx="44">
                  <c:v>-1.1323865159813679E-2</c:v>
                </c:pt>
                <c:pt idx="45">
                  <c:v>0</c:v>
                </c:pt>
                <c:pt idx="46">
                  <c:v>-4.7038316270496691E-2</c:v>
                </c:pt>
                <c:pt idx="47">
                  <c:v>0</c:v>
                </c:pt>
                <c:pt idx="48">
                  <c:v>0</c:v>
                </c:pt>
                <c:pt idx="49">
                  <c:v>-6.0570498240594191E-2</c:v>
                </c:pt>
                <c:pt idx="50">
                  <c:v>-2.4513624392003368E-2</c:v>
                </c:pt>
                <c:pt idx="51">
                  <c:v>-1.2659955443244565E-2</c:v>
                </c:pt>
                <c:pt idx="52">
                  <c:v>-5.5042190851881355E-2</c:v>
                </c:pt>
                <c:pt idx="53">
                  <c:v>-6.7012310334523525E-2</c:v>
                </c:pt>
                <c:pt idx="54">
                  <c:v>0</c:v>
                </c:pt>
                <c:pt idx="55">
                  <c:v>-2.4976080719440501E-2</c:v>
                </c:pt>
                <c:pt idx="56">
                  <c:v>-1.6038021944860543E-3</c:v>
                </c:pt>
                <c:pt idx="57">
                  <c:v>-1.6035849754843245E-2</c:v>
                </c:pt>
                <c:pt idx="58">
                  <c:v>0</c:v>
                </c:pt>
                <c:pt idx="59">
                  <c:v>-3.5477473451702643E-2</c:v>
                </c:pt>
                <c:pt idx="60">
                  <c:v>-1.2896318954824888E-2</c:v>
                </c:pt>
                <c:pt idx="61">
                  <c:v>0</c:v>
                </c:pt>
                <c:pt idx="62">
                  <c:v>0</c:v>
                </c:pt>
                <c:pt idx="63">
                  <c:v>-1.8573964144718524E-2</c:v>
                </c:pt>
                <c:pt idx="64">
                  <c:v>-1.4511242598864958E-2</c:v>
                </c:pt>
                <c:pt idx="65">
                  <c:v>-1.443076171720418E-2</c:v>
                </c:pt>
                <c:pt idx="66">
                  <c:v>-8.813322856057482E-3</c:v>
                </c:pt>
                <c:pt idx="67">
                  <c:v>-2.1940874204814668E-2</c:v>
                </c:pt>
                <c:pt idx="68">
                  <c:v>-7.7769675777209077E-3</c:v>
                </c:pt>
                <c:pt idx="69">
                  <c:v>0</c:v>
                </c:pt>
                <c:pt idx="70">
                  <c:v>-1.3582775756316558E-2</c:v>
                </c:pt>
                <c:pt idx="71">
                  <c:v>0</c:v>
                </c:pt>
                <c:pt idx="72">
                  <c:v>0</c:v>
                </c:pt>
                <c:pt idx="73">
                  <c:v>-1.267878103634092E-2</c:v>
                </c:pt>
                <c:pt idx="74">
                  <c:v>-1.73080065957089E-2</c:v>
                </c:pt>
                <c:pt idx="75">
                  <c:v>0</c:v>
                </c:pt>
                <c:pt idx="76">
                  <c:v>-1.5006277165781829E-2</c:v>
                </c:pt>
                <c:pt idx="77">
                  <c:v>-7.1042242734227299E-3</c:v>
                </c:pt>
                <c:pt idx="78">
                  <c:v>0</c:v>
                </c:pt>
                <c:pt idx="79">
                  <c:v>0</c:v>
                </c:pt>
                <c:pt idx="80">
                  <c:v>-1.1539213492104163E-2</c:v>
                </c:pt>
                <c:pt idx="81">
                  <c:v>0</c:v>
                </c:pt>
                <c:pt idx="82">
                  <c:v>0</c:v>
                </c:pt>
                <c:pt idx="83">
                  <c:v>-1.2241271642288106E-2</c:v>
                </c:pt>
                <c:pt idx="84">
                  <c:v>0</c:v>
                </c:pt>
                <c:pt idx="85">
                  <c:v>-1.4885063880886918E-2</c:v>
                </c:pt>
                <c:pt idx="86">
                  <c:v>-1.8653991035538912E-3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-4.2874156031686029E-3</c:v>
                </c:pt>
                <c:pt idx="91">
                  <c:v>0</c:v>
                </c:pt>
                <c:pt idx="92">
                  <c:v>-4.1211089035895132E-3</c:v>
                </c:pt>
                <c:pt idx="93">
                  <c:v>-1.3389566727657797E-2</c:v>
                </c:pt>
                <c:pt idx="94">
                  <c:v>-1.2658505636922605E-2</c:v>
                </c:pt>
                <c:pt idx="95">
                  <c:v>0</c:v>
                </c:pt>
                <c:pt idx="96">
                  <c:v>-1.7028170078022521E-2</c:v>
                </c:pt>
                <c:pt idx="97">
                  <c:v>0</c:v>
                </c:pt>
                <c:pt idx="98">
                  <c:v>-1.4935799237305529E-2</c:v>
                </c:pt>
                <c:pt idx="99">
                  <c:v>-1.1964764862483442E-2</c:v>
                </c:pt>
                <c:pt idx="100">
                  <c:v>0</c:v>
                </c:pt>
                <c:pt idx="101">
                  <c:v>-8.3156240397254614E-3</c:v>
                </c:pt>
                <c:pt idx="102">
                  <c:v>0</c:v>
                </c:pt>
                <c:pt idx="103">
                  <c:v>-7.262035817183295E-3</c:v>
                </c:pt>
                <c:pt idx="104">
                  <c:v>-6.4184906863251449E-3</c:v>
                </c:pt>
                <c:pt idx="105">
                  <c:v>-9.0565005495800016E-3</c:v>
                </c:pt>
                <c:pt idx="106">
                  <c:v>0</c:v>
                </c:pt>
                <c:pt idx="107">
                  <c:v>-1.30748978517592E-2</c:v>
                </c:pt>
                <c:pt idx="108">
                  <c:v>0</c:v>
                </c:pt>
                <c:pt idx="109">
                  <c:v>0</c:v>
                </c:pt>
                <c:pt idx="110">
                  <c:v>-1.0285693087882077E-2</c:v>
                </c:pt>
                <c:pt idx="111">
                  <c:v>0</c:v>
                </c:pt>
                <c:pt idx="112">
                  <c:v>0</c:v>
                </c:pt>
                <c:pt idx="113">
                  <c:v>-3.8958043906090834E-4</c:v>
                </c:pt>
                <c:pt idx="114">
                  <c:v>0</c:v>
                </c:pt>
                <c:pt idx="115">
                  <c:v>-1.9314980465442336E-3</c:v>
                </c:pt>
                <c:pt idx="116">
                  <c:v>-4.3301990233244794E-3</c:v>
                </c:pt>
                <c:pt idx="117">
                  <c:v>-1.7895599232925798E-2</c:v>
                </c:pt>
                <c:pt idx="118">
                  <c:v>-1.0152788174465584E-2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-1.0787428637830249E-2</c:v>
                </c:pt>
                <c:pt idx="130">
                  <c:v>0</c:v>
                </c:pt>
                <c:pt idx="131">
                  <c:v>-9.5807033533173731E-3</c:v>
                </c:pt>
                <c:pt idx="132">
                  <c:v>-1.1510692542381842E-2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-5.5002478383255754E-3</c:v>
                </c:pt>
                <c:pt idx="139">
                  <c:v>-2.7075542757330619E-3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-1.1278167152037647E-2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-1.2875539359488399E-2</c:v>
                </c:pt>
                <c:pt idx="152">
                  <c:v>0</c:v>
                </c:pt>
                <c:pt idx="153">
                  <c:v>-1.212791461711094E-3</c:v>
                </c:pt>
                <c:pt idx="154">
                  <c:v>0</c:v>
                </c:pt>
                <c:pt idx="155">
                  <c:v>0</c:v>
                </c:pt>
                <c:pt idx="156">
                  <c:v>-4.8083650950700042E-3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-2.9956453030748737E-3</c:v>
                </c:pt>
                <c:pt idx="166">
                  <c:v>0</c:v>
                </c:pt>
                <c:pt idx="167">
                  <c:v>-1.2672121975768199E-2</c:v>
                </c:pt>
                <c:pt idx="168">
                  <c:v>0</c:v>
                </c:pt>
                <c:pt idx="169">
                  <c:v>-9.3757854207731015E-3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-1.1426736075861596E-2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-7.1642842229887118E-4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-3.2025129428586065E-3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-5.1024248520940684E-3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4-41AE-9331-B50DAB3A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782168"/>
        <c:axId val="1185772328"/>
      </c:barChart>
      <c:lineChart>
        <c:grouping val="standard"/>
        <c:varyColors val="0"/>
        <c:ser>
          <c:idx val="2"/>
          <c:order val="1"/>
          <c:tx>
            <c:v>Model 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Size!$G$5:$G$231</c:f>
              <c:numCache>
                <c:formatCode>#,##0</c:formatCode>
                <c:ptCount val="227"/>
                <c:pt idx="0">
                  <c:v>25</c:v>
                </c:pt>
                <c:pt idx="1">
                  <c:v>36</c:v>
                </c:pt>
                <c:pt idx="2">
                  <c:v>40</c:v>
                </c:pt>
                <c:pt idx="3">
                  <c:v>45</c:v>
                </c:pt>
                <c:pt idx="4">
                  <c:v>49</c:v>
                </c:pt>
                <c:pt idx="5">
                  <c:v>49</c:v>
                </c:pt>
                <c:pt idx="6">
                  <c:v>50</c:v>
                </c:pt>
                <c:pt idx="7">
                  <c:v>58</c:v>
                </c:pt>
                <c:pt idx="8">
                  <c:v>61</c:v>
                </c:pt>
                <c:pt idx="9">
                  <c:v>61</c:v>
                </c:pt>
                <c:pt idx="10">
                  <c:v>65</c:v>
                </c:pt>
                <c:pt idx="11">
                  <c:v>65</c:v>
                </c:pt>
                <c:pt idx="12">
                  <c:v>68</c:v>
                </c:pt>
                <c:pt idx="13">
                  <c:v>69</c:v>
                </c:pt>
                <c:pt idx="14">
                  <c:v>70</c:v>
                </c:pt>
                <c:pt idx="15">
                  <c:v>73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77</c:v>
                </c:pt>
                <c:pt idx="20">
                  <c:v>78</c:v>
                </c:pt>
                <c:pt idx="21">
                  <c:v>78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99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103</c:v>
                </c:pt>
                <c:pt idx="47">
                  <c:v>103</c:v>
                </c:pt>
                <c:pt idx="48">
                  <c:v>105</c:v>
                </c:pt>
                <c:pt idx="49">
                  <c:v>107</c:v>
                </c:pt>
                <c:pt idx="50">
                  <c:v>107</c:v>
                </c:pt>
                <c:pt idx="51">
                  <c:v>107</c:v>
                </c:pt>
                <c:pt idx="52">
                  <c:v>108</c:v>
                </c:pt>
                <c:pt idx="53">
                  <c:v>110</c:v>
                </c:pt>
                <c:pt idx="54">
                  <c:v>111</c:v>
                </c:pt>
                <c:pt idx="55">
                  <c:v>111</c:v>
                </c:pt>
                <c:pt idx="56">
                  <c:v>111</c:v>
                </c:pt>
                <c:pt idx="57">
                  <c:v>115</c:v>
                </c:pt>
                <c:pt idx="58">
                  <c:v>124</c:v>
                </c:pt>
                <c:pt idx="59">
                  <c:v>130</c:v>
                </c:pt>
                <c:pt idx="60">
                  <c:v>134.5</c:v>
                </c:pt>
                <c:pt idx="61">
                  <c:v>135.30000000000001</c:v>
                </c:pt>
                <c:pt idx="62">
                  <c:v>138</c:v>
                </c:pt>
                <c:pt idx="63">
                  <c:v>138</c:v>
                </c:pt>
                <c:pt idx="64">
                  <c:v>139</c:v>
                </c:pt>
                <c:pt idx="65">
                  <c:v>140</c:v>
                </c:pt>
                <c:pt idx="66">
                  <c:v>141</c:v>
                </c:pt>
                <c:pt idx="67">
                  <c:v>141</c:v>
                </c:pt>
                <c:pt idx="68">
                  <c:v>141</c:v>
                </c:pt>
                <c:pt idx="69">
                  <c:v>143</c:v>
                </c:pt>
                <c:pt idx="70">
                  <c:v>146</c:v>
                </c:pt>
                <c:pt idx="71">
                  <c:v>150</c:v>
                </c:pt>
                <c:pt idx="72">
                  <c:v>150</c:v>
                </c:pt>
                <c:pt idx="73">
                  <c:v>155</c:v>
                </c:pt>
                <c:pt idx="74">
                  <c:v>164</c:v>
                </c:pt>
                <c:pt idx="75">
                  <c:v>165</c:v>
                </c:pt>
                <c:pt idx="76">
                  <c:v>168</c:v>
                </c:pt>
                <c:pt idx="77">
                  <c:v>169</c:v>
                </c:pt>
                <c:pt idx="78">
                  <c:v>170</c:v>
                </c:pt>
                <c:pt idx="79">
                  <c:v>180</c:v>
                </c:pt>
                <c:pt idx="80">
                  <c:v>181</c:v>
                </c:pt>
                <c:pt idx="81">
                  <c:v>181</c:v>
                </c:pt>
                <c:pt idx="82">
                  <c:v>184</c:v>
                </c:pt>
                <c:pt idx="83">
                  <c:v>186</c:v>
                </c:pt>
                <c:pt idx="84">
                  <c:v>187</c:v>
                </c:pt>
                <c:pt idx="85">
                  <c:v>188</c:v>
                </c:pt>
                <c:pt idx="86">
                  <c:v>190</c:v>
                </c:pt>
                <c:pt idx="87">
                  <c:v>191</c:v>
                </c:pt>
                <c:pt idx="88">
                  <c:v>192</c:v>
                </c:pt>
                <c:pt idx="89">
                  <c:v>193</c:v>
                </c:pt>
                <c:pt idx="90">
                  <c:v>193</c:v>
                </c:pt>
                <c:pt idx="91">
                  <c:v>193</c:v>
                </c:pt>
                <c:pt idx="92">
                  <c:v>196</c:v>
                </c:pt>
                <c:pt idx="93">
                  <c:v>197</c:v>
                </c:pt>
                <c:pt idx="94">
                  <c:v>198</c:v>
                </c:pt>
                <c:pt idx="95">
                  <c:v>198</c:v>
                </c:pt>
                <c:pt idx="96">
                  <c:v>198</c:v>
                </c:pt>
                <c:pt idx="97">
                  <c:v>199</c:v>
                </c:pt>
                <c:pt idx="98">
                  <c:v>200</c:v>
                </c:pt>
                <c:pt idx="99">
                  <c:v>200</c:v>
                </c:pt>
                <c:pt idx="100">
                  <c:v>201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203</c:v>
                </c:pt>
                <c:pt idx="105">
                  <c:v>203</c:v>
                </c:pt>
                <c:pt idx="106">
                  <c:v>204</c:v>
                </c:pt>
                <c:pt idx="107">
                  <c:v>205</c:v>
                </c:pt>
                <c:pt idx="108">
                  <c:v>205</c:v>
                </c:pt>
                <c:pt idx="109">
                  <c:v>206</c:v>
                </c:pt>
                <c:pt idx="110">
                  <c:v>206</c:v>
                </c:pt>
                <c:pt idx="111">
                  <c:v>206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209</c:v>
                </c:pt>
                <c:pt idx="117">
                  <c:v>209</c:v>
                </c:pt>
                <c:pt idx="118">
                  <c:v>209</c:v>
                </c:pt>
                <c:pt idx="119">
                  <c:v>209</c:v>
                </c:pt>
                <c:pt idx="120">
                  <c:v>210</c:v>
                </c:pt>
                <c:pt idx="121">
                  <c:v>210</c:v>
                </c:pt>
                <c:pt idx="122">
                  <c:v>210</c:v>
                </c:pt>
                <c:pt idx="123">
                  <c:v>210</c:v>
                </c:pt>
                <c:pt idx="124">
                  <c:v>211</c:v>
                </c:pt>
                <c:pt idx="125">
                  <c:v>211</c:v>
                </c:pt>
                <c:pt idx="126">
                  <c:v>213</c:v>
                </c:pt>
                <c:pt idx="127">
                  <c:v>214</c:v>
                </c:pt>
                <c:pt idx="128">
                  <c:v>218</c:v>
                </c:pt>
                <c:pt idx="129">
                  <c:v>220</c:v>
                </c:pt>
                <c:pt idx="130">
                  <c:v>223</c:v>
                </c:pt>
                <c:pt idx="131">
                  <c:v>224</c:v>
                </c:pt>
                <c:pt idx="132">
                  <c:v>227</c:v>
                </c:pt>
                <c:pt idx="133">
                  <c:v>232</c:v>
                </c:pt>
                <c:pt idx="134">
                  <c:v>235</c:v>
                </c:pt>
                <c:pt idx="135">
                  <c:v>240</c:v>
                </c:pt>
                <c:pt idx="136">
                  <c:v>240</c:v>
                </c:pt>
                <c:pt idx="137">
                  <c:v>246</c:v>
                </c:pt>
                <c:pt idx="138">
                  <c:v>252</c:v>
                </c:pt>
                <c:pt idx="139">
                  <c:v>252</c:v>
                </c:pt>
                <c:pt idx="140">
                  <c:v>253</c:v>
                </c:pt>
                <c:pt idx="141">
                  <c:v>259</c:v>
                </c:pt>
                <c:pt idx="142">
                  <c:v>259</c:v>
                </c:pt>
                <c:pt idx="143">
                  <c:v>260</c:v>
                </c:pt>
                <c:pt idx="144">
                  <c:v>260</c:v>
                </c:pt>
                <c:pt idx="145">
                  <c:v>261</c:v>
                </c:pt>
                <c:pt idx="146">
                  <c:v>266</c:v>
                </c:pt>
                <c:pt idx="147">
                  <c:v>272</c:v>
                </c:pt>
                <c:pt idx="148">
                  <c:v>276</c:v>
                </c:pt>
                <c:pt idx="149">
                  <c:v>285</c:v>
                </c:pt>
                <c:pt idx="150">
                  <c:v>289</c:v>
                </c:pt>
                <c:pt idx="151">
                  <c:v>292</c:v>
                </c:pt>
                <c:pt idx="152">
                  <c:v>294</c:v>
                </c:pt>
                <c:pt idx="153">
                  <c:v>294</c:v>
                </c:pt>
                <c:pt idx="154">
                  <c:v>295</c:v>
                </c:pt>
                <c:pt idx="155">
                  <c:v>299</c:v>
                </c:pt>
                <c:pt idx="156">
                  <c:v>300</c:v>
                </c:pt>
                <c:pt idx="157">
                  <c:v>302</c:v>
                </c:pt>
                <c:pt idx="158">
                  <c:v>308</c:v>
                </c:pt>
                <c:pt idx="159">
                  <c:v>310</c:v>
                </c:pt>
                <c:pt idx="160">
                  <c:v>310</c:v>
                </c:pt>
                <c:pt idx="161">
                  <c:v>310</c:v>
                </c:pt>
                <c:pt idx="162">
                  <c:v>311</c:v>
                </c:pt>
                <c:pt idx="163">
                  <c:v>314</c:v>
                </c:pt>
                <c:pt idx="164">
                  <c:v>314</c:v>
                </c:pt>
                <c:pt idx="165">
                  <c:v>331</c:v>
                </c:pt>
                <c:pt idx="166">
                  <c:v>342</c:v>
                </c:pt>
                <c:pt idx="167">
                  <c:v>347</c:v>
                </c:pt>
                <c:pt idx="168">
                  <c:v>348</c:v>
                </c:pt>
                <c:pt idx="169">
                  <c:v>353</c:v>
                </c:pt>
                <c:pt idx="170">
                  <c:v>354</c:v>
                </c:pt>
                <c:pt idx="171">
                  <c:v>357</c:v>
                </c:pt>
                <c:pt idx="172">
                  <c:v>361</c:v>
                </c:pt>
                <c:pt idx="173">
                  <c:v>364</c:v>
                </c:pt>
                <c:pt idx="174">
                  <c:v>369</c:v>
                </c:pt>
                <c:pt idx="175">
                  <c:v>369</c:v>
                </c:pt>
                <c:pt idx="176">
                  <c:v>374</c:v>
                </c:pt>
                <c:pt idx="177">
                  <c:v>377</c:v>
                </c:pt>
                <c:pt idx="178">
                  <c:v>381</c:v>
                </c:pt>
                <c:pt idx="179">
                  <c:v>383</c:v>
                </c:pt>
                <c:pt idx="180">
                  <c:v>383</c:v>
                </c:pt>
                <c:pt idx="181">
                  <c:v>386</c:v>
                </c:pt>
                <c:pt idx="182">
                  <c:v>386</c:v>
                </c:pt>
                <c:pt idx="183">
                  <c:v>397</c:v>
                </c:pt>
                <c:pt idx="184">
                  <c:v>398</c:v>
                </c:pt>
                <c:pt idx="185">
                  <c:v>399</c:v>
                </c:pt>
                <c:pt idx="186">
                  <c:v>400</c:v>
                </c:pt>
                <c:pt idx="187">
                  <c:v>401</c:v>
                </c:pt>
                <c:pt idx="188">
                  <c:v>402</c:v>
                </c:pt>
                <c:pt idx="189">
                  <c:v>405</c:v>
                </c:pt>
                <c:pt idx="190">
                  <c:v>407</c:v>
                </c:pt>
                <c:pt idx="191">
                  <c:v>408</c:v>
                </c:pt>
                <c:pt idx="192">
                  <c:v>410</c:v>
                </c:pt>
                <c:pt idx="193">
                  <c:v>415</c:v>
                </c:pt>
                <c:pt idx="194">
                  <c:v>415</c:v>
                </c:pt>
                <c:pt idx="195">
                  <c:v>415</c:v>
                </c:pt>
                <c:pt idx="196">
                  <c:v>415</c:v>
                </c:pt>
                <c:pt idx="197">
                  <c:v>416</c:v>
                </c:pt>
                <c:pt idx="198">
                  <c:v>416</c:v>
                </c:pt>
                <c:pt idx="199">
                  <c:v>417</c:v>
                </c:pt>
                <c:pt idx="200">
                  <c:v>418</c:v>
                </c:pt>
                <c:pt idx="201">
                  <c:v>418</c:v>
                </c:pt>
                <c:pt idx="202">
                  <c:v>419</c:v>
                </c:pt>
                <c:pt idx="203">
                  <c:v>420</c:v>
                </c:pt>
                <c:pt idx="204">
                  <c:v>421</c:v>
                </c:pt>
                <c:pt idx="205">
                  <c:v>424</c:v>
                </c:pt>
                <c:pt idx="206">
                  <c:v>431</c:v>
                </c:pt>
                <c:pt idx="207">
                  <c:v>445</c:v>
                </c:pt>
                <c:pt idx="208">
                  <c:v>447</c:v>
                </c:pt>
                <c:pt idx="209">
                  <c:v>448</c:v>
                </c:pt>
                <c:pt idx="210">
                  <c:v>482</c:v>
                </c:pt>
                <c:pt idx="211">
                  <c:v>490</c:v>
                </c:pt>
                <c:pt idx="212">
                  <c:v>492</c:v>
                </c:pt>
                <c:pt idx="213">
                  <c:v>505</c:v>
                </c:pt>
                <c:pt idx="214">
                  <c:v>506</c:v>
                </c:pt>
                <c:pt idx="215">
                  <c:v>509</c:v>
                </c:pt>
                <c:pt idx="216">
                  <c:v>515</c:v>
                </c:pt>
                <c:pt idx="217">
                  <c:v>524</c:v>
                </c:pt>
                <c:pt idx="218">
                  <c:v>528</c:v>
                </c:pt>
                <c:pt idx="219">
                  <c:v>568</c:v>
                </c:pt>
                <c:pt idx="220">
                  <c:v>568</c:v>
                </c:pt>
                <c:pt idx="221">
                  <c:v>586</c:v>
                </c:pt>
                <c:pt idx="222">
                  <c:v>590</c:v>
                </c:pt>
                <c:pt idx="223">
                  <c:v>599</c:v>
                </c:pt>
                <c:pt idx="224">
                  <c:v>615</c:v>
                </c:pt>
                <c:pt idx="225">
                  <c:v>623</c:v>
                </c:pt>
                <c:pt idx="226">
                  <c:v>630</c:v>
                </c:pt>
              </c:numCache>
            </c:numRef>
          </c:cat>
          <c:val>
            <c:numRef>
              <c:f>Size!$X$5:$X$231</c:f>
              <c:numCache>
                <c:formatCode>0.0%</c:formatCode>
                <c:ptCount val="227"/>
                <c:pt idx="0">
                  <c:v>-1.8739179153323443E-3</c:v>
                </c:pt>
                <c:pt idx="1">
                  <c:v>-3.9789572433018283E-2</c:v>
                </c:pt>
                <c:pt idx="2">
                  <c:v>-1.2159878867981945E-3</c:v>
                </c:pt>
                <c:pt idx="3">
                  <c:v>-2.0418482630219139E-3</c:v>
                </c:pt>
                <c:pt idx="4">
                  <c:v>-3.0452479886154708E-3</c:v>
                </c:pt>
                <c:pt idx="5">
                  <c:v>-3.7222748722003533E-2</c:v>
                </c:pt>
                <c:pt idx="6">
                  <c:v>-1.2197851613691914E-3</c:v>
                </c:pt>
                <c:pt idx="7">
                  <c:v>-8.4855346350591179E-2</c:v>
                </c:pt>
                <c:pt idx="8">
                  <c:v>-1.2531291708709341E-3</c:v>
                </c:pt>
                <c:pt idx="9">
                  <c:v>-3.1669634589516424E-2</c:v>
                </c:pt>
                <c:pt idx="10">
                  <c:v>-7.0016221148448438E-2</c:v>
                </c:pt>
                <c:pt idx="11">
                  <c:v>-1.2480299783252419E-3</c:v>
                </c:pt>
                <c:pt idx="12">
                  <c:v>-2.8882494327221839E-3</c:v>
                </c:pt>
                <c:pt idx="13">
                  <c:v>-9.0724129407294213E-2</c:v>
                </c:pt>
                <c:pt idx="14">
                  <c:v>-2.983266465344795E-2</c:v>
                </c:pt>
                <c:pt idx="15">
                  <c:v>-1.4103166027638733E-3</c:v>
                </c:pt>
                <c:pt idx="16">
                  <c:v>-0.13292113204831527</c:v>
                </c:pt>
                <c:pt idx="17">
                  <c:v>-7.7450653963612892E-2</c:v>
                </c:pt>
                <c:pt idx="18">
                  <c:v>-1.374557955448015E-3</c:v>
                </c:pt>
                <c:pt idx="19">
                  <c:v>-1.3800949552418341E-3</c:v>
                </c:pt>
                <c:pt idx="20">
                  <c:v>-2.6149595370896363E-2</c:v>
                </c:pt>
                <c:pt idx="21">
                  <c:v>-2.6870065040015025E-2</c:v>
                </c:pt>
                <c:pt idx="22">
                  <c:v>-1.4157344468042274E-3</c:v>
                </c:pt>
                <c:pt idx="23">
                  <c:v>-2.3901548289608582E-2</c:v>
                </c:pt>
                <c:pt idx="24">
                  <c:v>-1.4187082893020832E-3</c:v>
                </c:pt>
                <c:pt idx="25">
                  <c:v>-8.4317780250753004E-3</c:v>
                </c:pt>
                <c:pt idx="26">
                  <c:v>-2.0848620299990277E-2</c:v>
                </c:pt>
                <c:pt idx="27">
                  <c:v>-6.7027785905852053E-2</c:v>
                </c:pt>
                <c:pt idx="28">
                  <c:v>-4.0069873590682301E-2</c:v>
                </c:pt>
                <c:pt idx="29">
                  <c:v>-1.4489385197218674E-3</c:v>
                </c:pt>
                <c:pt idx="30">
                  <c:v>-1.8924896724567902E-2</c:v>
                </c:pt>
                <c:pt idx="31">
                  <c:v>-7.6563097186121656E-2</c:v>
                </c:pt>
                <c:pt idx="32">
                  <c:v>-6.4680818478874327E-3</c:v>
                </c:pt>
                <c:pt idx="33">
                  <c:v>-1.445157550286592E-3</c:v>
                </c:pt>
                <c:pt idx="34">
                  <c:v>-1.975495104205954E-2</c:v>
                </c:pt>
                <c:pt idx="35">
                  <c:v>-7.1529969440363841E-2</c:v>
                </c:pt>
                <c:pt idx="36">
                  <c:v>-3.3547252576050769E-2</c:v>
                </c:pt>
                <c:pt idx="37">
                  <c:v>-1.4437933770570727E-3</c:v>
                </c:pt>
                <c:pt idx="38">
                  <c:v>-1.4506706325739204E-3</c:v>
                </c:pt>
                <c:pt idx="39">
                  <c:v>-6.0093266773794139E-2</c:v>
                </c:pt>
                <c:pt idx="40">
                  <c:v>-1.8832598610425209E-2</c:v>
                </c:pt>
                <c:pt idx="41">
                  <c:v>-2.0830216926625511E-2</c:v>
                </c:pt>
                <c:pt idx="42">
                  <c:v>-4.5452722056528234E-2</c:v>
                </c:pt>
                <c:pt idx="43">
                  <c:v>-1.5047710537591022E-3</c:v>
                </c:pt>
                <c:pt idx="44">
                  <c:v>-3.2385947079041988E-3</c:v>
                </c:pt>
                <c:pt idx="45">
                  <c:v>-1.4889255833995883E-3</c:v>
                </c:pt>
                <c:pt idx="46">
                  <c:v>-3.8665052012550473E-2</c:v>
                </c:pt>
                <c:pt idx="47">
                  <c:v>-1.4703649092207571E-3</c:v>
                </c:pt>
                <c:pt idx="48">
                  <c:v>-1.4853463078058414E-3</c:v>
                </c:pt>
                <c:pt idx="49">
                  <c:v>-5.2233568520271778E-2</c:v>
                </c:pt>
                <c:pt idx="50">
                  <c:v>-1.5790116007618666E-2</c:v>
                </c:pt>
                <c:pt idx="51">
                  <c:v>-3.4218230707234194E-3</c:v>
                </c:pt>
                <c:pt idx="52">
                  <c:v>-4.669044418707527E-2</c:v>
                </c:pt>
                <c:pt idx="53">
                  <c:v>-5.8589284298094686E-2</c:v>
                </c:pt>
                <c:pt idx="54">
                  <c:v>-1.5126006144503912E-3</c:v>
                </c:pt>
                <c:pt idx="55">
                  <c:v>-1.6108084184135424E-2</c:v>
                </c:pt>
                <c:pt idx="56">
                  <c:v>-3.1072573531350034E-3</c:v>
                </c:pt>
                <c:pt idx="57">
                  <c:v>-6.7851890717002912E-3</c:v>
                </c:pt>
                <c:pt idx="58">
                  <c:v>-1.6151388281808888E-3</c:v>
                </c:pt>
                <c:pt idx="59">
                  <c:v>-2.5984724907509464E-2</c:v>
                </c:pt>
                <c:pt idx="60">
                  <c:v>-3.5388992447249528E-3</c:v>
                </c:pt>
                <c:pt idx="61">
                  <c:v>-1.6299294355665666E-3</c:v>
                </c:pt>
                <c:pt idx="62">
                  <c:v>-1.5728041223113138E-3</c:v>
                </c:pt>
                <c:pt idx="63">
                  <c:v>-8.5986326103965373E-3</c:v>
                </c:pt>
                <c:pt idx="64">
                  <c:v>-4.3938400310820289E-3</c:v>
                </c:pt>
                <c:pt idx="65">
                  <c:v>-4.2995317570504402E-3</c:v>
                </c:pt>
                <c:pt idx="66">
                  <c:v>-3.4320378345354626E-3</c:v>
                </c:pt>
                <c:pt idx="67">
                  <c:v>-1.1931487562564205E-2</c:v>
                </c:pt>
                <c:pt idx="68">
                  <c:v>-3.6123358775599266E-3</c:v>
                </c:pt>
                <c:pt idx="69">
                  <c:v>-1.6053506560269521E-3</c:v>
                </c:pt>
                <c:pt idx="70">
                  <c:v>-3.4112527231147435E-3</c:v>
                </c:pt>
                <c:pt idx="71">
                  <c:v>-1.6521407336879137E-3</c:v>
                </c:pt>
                <c:pt idx="72">
                  <c:v>-1.6035916415750144E-3</c:v>
                </c:pt>
                <c:pt idx="73">
                  <c:v>-3.102054808642612E-3</c:v>
                </c:pt>
                <c:pt idx="74">
                  <c:v>-6.8037754539968702E-3</c:v>
                </c:pt>
                <c:pt idx="75">
                  <c:v>-5.0000000000000001E-3</c:v>
                </c:pt>
                <c:pt idx="76">
                  <c:v>-4.5316640381106643E-3</c:v>
                </c:pt>
                <c:pt idx="77">
                  <c:v>-3.43250268392227E-3</c:v>
                </c:pt>
                <c:pt idx="78">
                  <c:v>-1.6726445069252321E-3</c:v>
                </c:pt>
                <c:pt idx="79">
                  <c:v>-5.0000000000000001E-3</c:v>
                </c:pt>
                <c:pt idx="80">
                  <c:v>-3.3882977079176314E-3</c:v>
                </c:pt>
                <c:pt idx="81">
                  <c:v>-1.6792935504259731E-3</c:v>
                </c:pt>
                <c:pt idx="82">
                  <c:v>-1.7095616583174301E-3</c:v>
                </c:pt>
                <c:pt idx="83">
                  <c:v>-3.3958218594660017E-3</c:v>
                </c:pt>
                <c:pt idx="84">
                  <c:v>-5.0000000000000296E-3</c:v>
                </c:pt>
                <c:pt idx="85">
                  <c:v>-4.1182281289536982E-3</c:v>
                </c:pt>
                <c:pt idx="86">
                  <c:v>-3.7643599192073757E-3</c:v>
                </c:pt>
                <c:pt idx="87">
                  <c:v>-4.9686784554666182E-3</c:v>
                </c:pt>
                <c:pt idx="88">
                  <c:v>-4.9547186400938662E-3</c:v>
                </c:pt>
                <c:pt idx="89">
                  <c:v>-1.7472907053642443E-3</c:v>
                </c:pt>
                <c:pt idx="90">
                  <c:v>-3.7552255381062549E-3</c:v>
                </c:pt>
                <c:pt idx="91">
                  <c:v>-4.9409034860200306E-3</c:v>
                </c:pt>
                <c:pt idx="92">
                  <c:v>-3.4927120495167252E-3</c:v>
                </c:pt>
                <c:pt idx="93">
                  <c:v>-3.5071021886732166E-3</c:v>
                </c:pt>
                <c:pt idx="94">
                  <c:v>-3.5265833332029533E-3</c:v>
                </c:pt>
                <c:pt idx="95">
                  <c:v>-4.8739209208142438E-3</c:v>
                </c:pt>
                <c:pt idx="96">
                  <c:v>-6.2510203233677054E-3</c:v>
                </c:pt>
                <c:pt idx="97">
                  <c:v>-1.6865550329367735E-3</c:v>
                </c:pt>
                <c:pt idx="98">
                  <c:v>-4.1461423538402932E-3</c:v>
                </c:pt>
                <c:pt idx="99">
                  <c:v>-3.726271220911361E-3</c:v>
                </c:pt>
                <c:pt idx="100">
                  <c:v>-1.6996223596227864E-3</c:v>
                </c:pt>
                <c:pt idx="101">
                  <c:v>-3.738511283445867E-3</c:v>
                </c:pt>
                <c:pt idx="102">
                  <c:v>-1.6898478737377976E-3</c:v>
                </c:pt>
                <c:pt idx="103">
                  <c:v>-3.6336102191843246E-3</c:v>
                </c:pt>
                <c:pt idx="104">
                  <c:v>-3.6829184183163441E-3</c:v>
                </c:pt>
                <c:pt idx="105">
                  <c:v>-3.7372394346213431E-3</c:v>
                </c:pt>
                <c:pt idx="106">
                  <c:v>-4.79787600855107E-3</c:v>
                </c:pt>
                <c:pt idx="107">
                  <c:v>-3.6965726972915604E-3</c:v>
                </c:pt>
                <c:pt idx="108">
                  <c:v>-4.7856346324306794E-3</c:v>
                </c:pt>
                <c:pt idx="109">
                  <c:v>-1.7097366810538217E-3</c:v>
                </c:pt>
                <c:pt idx="110">
                  <c:v>-3.6246030682853636E-3</c:v>
                </c:pt>
                <c:pt idx="111">
                  <c:v>-4.7735121046221362E-3</c:v>
                </c:pt>
                <c:pt idx="112">
                  <c:v>-3.9258409777626919E-3</c:v>
                </c:pt>
                <c:pt idx="113">
                  <c:v>-3.7699258144521714E-3</c:v>
                </c:pt>
                <c:pt idx="114">
                  <c:v>-4.7496167373072204E-3</c:v>
                </c:pt>
                <c:pt idx="115">
                  <c:v>-3.764110633979269E-3</c:v>
                </c:pt>
                <c:pt idx="116">
                  <c:v>-3.4911834467686951E-3</c:v>
                </c:pt>
                <c:pt idx="117">
                  <c:v>-7.0235590507547411E-3</c:v>
                </c:pt>
                <c:pt idx="118">
                  <c:v>-3.5395594430840506E-3</c:v>
                </c:pt>
                <c:pt idx="119">
                  <c:v>-4.7378405515013048E-3</c:v>
                </c:pt>
                <c:pt idx="120">
                  <c:v>-1.721996200871179E-3</c:v>
                </c:pt>
                <c:pt idx="121">
                  <c:v>-4.7261765198459219E-3</c:v>
                </c:pt>
                <c:pt idx="122">
                  <c:v>-4.7261765198459219E-3</c:v>
                </c:pt>
                <c:pt idx="123">
                  <c:v>-4.7261765198459219E-3</c:v>
                </c:pt>
                <c:pt idx="124">
                  <c:v>-4.7146230477322958E-3</c:v>
                </c:pt>
                <c:pt idx="125">
                  <c:v>-4.7146230477322958E-3</c:v>
                </c:pt>
                <c:pt idx="126">
                  <c:v>-4.6918415534237387E-3</c:v>
                </c:pt>
                <c:pt idx="127">
                  <c:v>-4.6806104896406535E-3</c:v>
                </c:pt>
                <c:pt idx="128">
                  <c:v>-4.6367166073330761E-3</c:v>
                </c:pt>
                <c:pt idx="129">
                  <c:v>-3.4254433555181642E-3</c:v>
                </c:pt>
                <c:pt idx="130">
                  <c:v>-4.5840636319190034E-3</c:v>
                </c:pt>
                <c:pt idx="131">
                  <c:v>-3.5840874269072163E-3</c:v>
                </c:pt>
                <c:pt idx="132">
                  <c:v>-3.3297962373353912E-3</c:v>
                </c:pt>
                <c:pt idx="133">
                  <c:v>-1.7545962365022212E-3</c:v>
                </c:pt>
                <c:pt idx="134">
                  <c:v>-4.4668379436780163E-3</c:v>
                </c:pt>
                <c:pt idx="135">
                  <c:v>-1.7407453725848151E-3</c:v>
                </c:pt>
                <c:pt idx="136">
                  <c:v>-4.4214536928487008E-3</c:v>
                </c:pt>
                <c:pt idx="137">
                  <c:v>-4.3694278443371579E-3</c:v>
                </c:pt>
                <c:pt idx="138">
                  <c:v>-3.5922556541956381E-3</c:v>
                </c:pt>
                <c:pt idx="139">
                  <c:v>-3.7611838193375236E-3</c:v>
                </c:pt>
                <c:pt idx="140">
                  <c:v>-4.3118498301738433E-3</c:v>
                </c:pt>
                <c:pt idx="141">
                  <c:v>-4.2649744033094713E-3</c:v>
                </c:pt>
                <c:pt idx="142">
                  <c:v>-4.264974403309682E-3</c:v>
                </c:pt>
                <c:pt idx="143">
                  <c:v>-4.257372170619533E-3</c:v>
                </c:pt>
                <c:pt idx="144">
                  <c:v>-4.257372170619533E-3</c:v>
                </c:pt>
                <c:pt idx="145">
                  <c:v>-3.7192486743933217E-3</c:v>
                </c:pt>
                <c:pt idx="146">
                  <c:v>-4.212959127008661E-3</c:v>
                </c:pt>
                <c:pt idx="147">
                  <c:v>-4.1705054823804209E-3</c:v>
                </c:pt>
                <c:pt idx="148">
                  <c:v>-1.768457102138563E-3</c:v>
                </c:pt>
                <c:pt idx="149">
                  <c:v>-4.0846547787992847E-3</c:v>
                </c:pt>
                <c:pt idx="150">
                  <c:v>-1.7689867956400542E-3</c:v>
                </c:pt>
                <c:pt idx="151">
                  <c:v>-3.6155875554728639E-3</c:v>
                </c:pt>
                <c:pt idx="152">
                  <c:v>-1.7828833634153274E-3</c:v>
                </c:pt>
                <c:pt idx="153">
                  <c:v>-3.766821160454477E-3</c:v>
                </c:pt>
                <c:pt idx="154">
                  <c:v>-4.0237645796489842E-3</c:v>
                </c:pt>
                <c:pt idx="155">
                  <c:v>-4.0005489184345615E-3</c:v>
                </c:pt>
                <c:pt idx="156">
                  <c:v>-3.705476260982824E-3</c:v>
                </c:pt>
                <c:pt idx="157">
                  <c:v>-3.983540756038414E-3</c:v>
                </c:pt>
                <c:pt idx="158">
                  <c:v>-3.9505184147622455E-3</c:v>
                </c:pt>
                <c:pt idx="159">
                  <c:v>-1.8022469109315849E-3</c:v>
                </c:pt>
                <c:pt idx="160">
                  <c:v>-3.939795030821011E-3</c:v>
                </c:pt>
                <c:pt idx="161">
                  <c:v>-3.939795030821011E-3</c:v>
                </c:pt>
                <c:pt idx="162">
                  <c:v>-3.9344850593517186E-3</c:v>
                </c:pt>
                <c:pt idx="163">
                  <c:v>-3.9187580737897994E-3</c:v>
                </c:pt>
                <c:pt idx="164">
                  <c:v>-3.9187580737897994E-3</c:v>
                </c:pt>
                <c:pt idx="165">
                  <c:v>-3.7600973142555847E-3</c:v>
                </c:pt>
                <c:pt idx="166">
                  <c:v>-3.7852779663108981E-3</c:v>
                </c:pt>
                <c:pt idx="167">
                  <c:v>-3.266463525860114E-3</c:v>
                </c:pt>
                <c:pt idx="168">
                  <c:v>-3.7594696204067599E-3</c:v>
                </c:pt>
                <c:pt idx="169">
                  <c:v>-3.7062607740580922E-3</c:v>
                </c:pt>
                <c:pt idx="170">
                  <c:v>-3.734536133685813E-3</c:v>
                </c:pt>
                <c:pt idx="171">
                  <c:v>-3.7223836779729292E-3</c:v>
                </c:pt>
                <c:pt idx="172">
                  <c:v>-3.7064945946033777E-3</c:v>
                </c:pt>
                <c:pt idx="173">
                  <c:v>-1.8208954911273743E-3</c:v>
                </c:pt>
                <c:pt idx="174">
                  <c:v>-3.6757498641808448E-3</c:v>
                </c:pt>
                <c:pt idx="175">
                  <c:v>-3.6757498641808448E-3</c:v>
                </c:pt>
                <c:pt idx="176">
                  <c:v>-3.6572023246046544E-3</c:v>
                </c:pt>
                <c:pt idx="177">
                  <c:v>-3.6463099499037103E-3</c:v>
                </c:pt>
                <c:pt idx="178">
                  <c:v>-3.6320536134624207E-3</c:v>
                </c:pt>
                <c:pt idx="179">
                  <c:v>-3.6250371136735738E-3</c:v>
                </c:pt>
                <c:pt idx="180">
                  <c:v>-3.6250371136735738E-3</c:v>
                </c:pt>
                <c:pt idx="181">
                  <c:v>-3.668241383664189E-3</c:v>
                </c:pt>
                <c:pt idx="182">
                  <c:v>-3.6146486949442543E-3</c:v>
                </c:pt>
                <c:pt idx="183">
                  <c:v>-3.5779010810857983E-3</c:v>
                </c:pt>
                <c:pt idx="184">
                  <c:v>-3.5746611133038514E-3</c:v>
                </c:pt>
                <c:pt idx="185">
                  <c:v>-3.5714373859619137E-3</c:v>
                </c:pt>
                <c:pt idx="186">
                  <c:v>-3.5682297772568227E-3</c:v>
                </c:pt>
                <c:pt idx="187">
                  <c:v>-3.5650381665998637E-3</c:v>
                </c:pt>
                <c:pt idx="188">
                  <c:v>-3.5618624346030257E-3</c:v>
                </c:pt>
                <c:pt idx="189">
                  <c:v>-3.5524293343755149E-3</c:v>
                </c:pt>
                <c:pt idx="190">
                  <c:v>-3.5462178580585387E-3</c:v>
                </c:pt>
                <c:pt idx="191">
                  <c:v>-3.7686931415771611E-3</c:v>
                </c:pt>
                <c:pt idx="192">
                  <c:v>-3.5370142681497153E-3</c:v>
                </c:pt>
                <c:pt idx="193">
                  <c:v>-3.5219706493029826E-3</c:v>
                </c:pt>
                <c:pt idx="194">
                  <c:v>-3.5219706493029826E-3</c:v>
                </c:pt>
                <c:pt idx="195">
                  <c:v>-3.5219706493029826E-3</c:v>
                </c:pt>
                <c:pt idx="196">
                  <c:v>-3.5219706493029826E-3</c:v>
                </c:pt>
                <c:pt idx="197">
                  <c:v>-3.5190053205880014E-3</c:v>
                </c:pt>
                <c:pt idx="198">
                  <c:v>-3.5190053205880014E-3</c:v>
                </c:pt>
                <c:pt idx="199">
                  <c:v>-3.759317134657509E-3</c:v>
                </c:pt>
                <c:pt idx="200">
                  <c:v>-3.5131172276849183E-3</c:v>
                </c:pt>
                <c:pt idx="201">
                  <c:v>-3.5131172276849183E-3</c:v>
                </c:pt>
                <c:pt idx="202">
                  <c:v>-3.5101942603251103E-3</c:v>
                </c:pt>
                <c:pt idx="203">
                  <c:v>-3.5072852118573621E-3</c:v>
                </c:pt>
                <c:pt idx="204">
                  <c:v>-3.5043899830972994E-3</c:v>
                </c:pt>
                <c:pt idx="205">
                  <c:v>-3.4957862372537161E-3</c:v>
                </c:pt>
                <c:pt idx="206">
                  <c:v>-3.4761766169897046E-3</c:v>
                </c:pt>
                <c:pt idx="207">
                  <c:v>-3.4388081720827181E-3</c:v>
                </c:pt>
                <c:pt idx="208">
                  <c:v>-3.4336609046633037E-3</c:v>
                </c:pt>
                <c:pt idx="209">
                  <c:v>-3.4311045051079636E-3</c:v>
                </c:pt>
                <c:pt idx="210">
                  <c:v>-3.3504983631118738E-3</c:v>
                </c:pt>
                <c:pt idx="211">
                  <c:v>-3.333157882144785E-3</c:v>
                </c:pt>
                <c:pt idx="212">
                  <c:v>-3.3289108741029103E-3</c:v>
                </c:pt>
                <c:pt idx="213">
                  <c:v>-3.3021252887303846E-3</c:v>
                </c:pt>
                <c:pt idx="214">
                  <c:v>-3.3001218670212838E-3</c:v>
                </c:pt>
                <c:pt idx="215">
                  <c:v>-3.2941588338397582E-3</c:v>
                </c:pt>
                <c:pt idx="216">
                  <c:v>-3.2824411841702178E-3</c:v>
                </c:pt>
                <c:pt idx="217">
                  <c:v>-3.2653678530199341E-3</c:v>
                </c:pt>
                <c:pt idx="218">
                  <c:v>-3.2579665352233506E-3</c:v>
                </c:pt>
                <c:pt idx="219">
                  <c:v>-3.677536413078511E-3</c:v>
                </c:pt>
                <c:pt idx="220">
                  <c:v>-3.1896867724518579E-3</c:v>
                </c:pt>
                <c:pt idx="221">
                  <c:v>-3.1620020085705307E-3</c:v>
                </c:pt>
                <c:pt idx="222">
                  <c:v>-3.1560792417588226E-3</c:v>
                </c:pt>
                <c:pt idx="223">
                  <c:v>-3.1430422333432353E-3</c:v>
                </c:pt>
                <c:pt idx="224">
                  <c:v>-3.1208074800559722E-3</c:v>
                </c:pt>
                <c:pt idx="225">
                  <c:v>-3.1101183811643499E-3</c:v>
                </c:pt>
                <c:pt idx="226">
                  <c:v>-3.1009881091943357E-3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4-41AE-9331-B50DAB3A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82168"/>
        <c:axId val="1185772328"/>
      </c:lineChart>
      <c:catAx>
        <c:axId val="118578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Size (small</a:t>
                </a:r>
                <a:r>
                  <a:rPr lang="en-GB" baseline="0"/>
                  <a:t> to large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3.5576053170642198E-2"/>
              <c:y val="7.599541137635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72328"/>
        <c:crosses val="autoZero"/>
        <c:auto val="1"/>
        <c:lblAlgn val="ctr"/>
        <c:lblOffset val="100"/>
        <c:noMultiLvlLbl val="0"/>
      </c:catAx>
      <c:valAx>
        <c:axId val="1185772328"/>
        <c:scaling>
          <c:orientation val="minMax"/>
          <c:min val="-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Reduction</a:t>
                </a:r>
                <a:r>
                  <a:rPr lang="en-GB" baseline="0"/>
                  <a:t> in budget compared to NFF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8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2022/23 £ Increase Secondary Schools - By Size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2632152809092696"/>
          <c:y val="0.88624415320081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5486026801713E-2"/>
          <c:y val="0.12807770445220484"/>
          <c:w val="0.94699394128597358"/>
          <c:h val="0.69289984198855414"/>
        </c:manualLayout>
      </c:layout>
      <c:lineChart>
        <c:grouping val="standard"/>
        <c:varyColors val="0"/>
        <c:ser>
          <c:idx val="1"/>
          <c:order val="0"/>
          <c:tx>
            <c:v>2021/22 v Model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Size!$G$232:$G$275</c:f>
              <c:numCache>
                <c:formatCode>#,##0</c:formatCode>
                <c:ptCount val="44"/>
                <c:pt idx="0">
                  <c:v>70.900000000000006</c:v>
                </c:pt>
                <c:pt idx="1">
                  <c:v>383</c:v>
                </c:pt>
                <c:pt idx="2">
                  <c:v>565</c:v>
                </c:pt>
                <c:pt idx="3">
                  <c:v>568</c:v>
                </c:pt>
                <c:pt idx="4">
                  <c:v>572</c:v>
                </c:pt>
                <c:pt idx="5">
                  <c:v>603</c:v>
                </c:pt>
                <c:pt idx="6">
                  <c:v>612</c:v>
                </c:pt>
                <c:pt idx="7">
                  <c:v>640</c:v>
                </c:pt>
                <c:pt idx="8">
                  <c:v>647</c:v>
                </c:pt>
                <c:pt idx="9">
                  <c:v>730.8</c:v>
                </c:pt>
                <c:pt idx="10">
                  <c:v>748.5</c:v>
                </c:pt>
                <c:pt idx="11">
                  <c:v>763</c:v>
                </c:pt>
                <c:pt idx="12">
                  <c:v>763</c:v>
                </c:pt>
                <c:pt idx="13">
                  <c:v>771</c:v>
                </c:pt>
                <c:pt idx="14">
                  <c:v>776</c:v>
                </c:pt>
                <c:pt idx="15">
                  <c:v>779</c:v>
                </c:pt>
                <c:pt idx="16">
                  <c:v>780</c:v>
                </c:pt>
                <c:pt idx="17">
                  <c:v>820</c:v>
                </c:pt>
                <c:pt idx="18">
                  <c:v>825.8</c:v>
                </c:pt>
                <c:pt idx="19">
                  <c:v>829</c:v>
                </c:pt>
                <c:pt idx="20">
                  <c:v>833</c:v>
                </c:pt>
                <c:pt idx="21">
                  <c:v>834</c:v>
                </c:pt>
                <c:pt idx="22">
                  <c:v>838</c:v>
                </c:pt>
                <c:pt idx="23">
                  <c:v>844</c:v>
                </c:pt>
                <c:pt idx="24">
                  <c:v>847</c:v>
                </c:pt>
                <c:pt idx="25">
                  <c:v>866.8</c:v>
                </c:pt>
                <c:pt idx="26">
                  <c:v>870</c:v>
                </c:pt>
                <c:pt idx="27">
                  <c:v>892</c:v>
                </c:pt>
                <c:pt idx="28">
                  <c:v>913</c:v>
                </c:pt>
                <c:pt idx="29">
                  <c:v>916</c:v>
                </c:pt>
                <c:pt idx="30">
                  <c:v>953</c:v>
                </c:pt>
                <c:pt idx="31">
                  <c:v>958</c:v>
                </c:pt>
                <c:pt idx="32">
                  <c:v>1056.2</c:v>
                </c:pt>
                <c:pt idx="33">
                  <c:v>1065.8</c:v>
                </c:pt>
                <c:pt idx="34">
                  <c:v>1075</c:v>
                </c:pt>
                <c:pt idx="35">
                  <c:v>1129</c:v>
                </c:pt>
                <c:pt idx="36">
                  <c:v>1189</c:v>
                </c:pt>
                <c:pt idx="37">
                  <c:v>1217</c:v>
                </c:pt>
                <c:pt idx="38">
                  <c:v>1217</c:v>
                </c:pt>
                <c:pt idx="39">
                  <c:v>1218</c:v>
                </c:pt>
                <c:pt idx="40">
                  <c:v>1227</c:v>
                </c:pt>
                <c:pt idx="41">
                  <c:v>1256</c:v>
                </c:pt>
                <c:pt idx="42">
                  <c:v>1318</c:v>
                </c:pt>
                <c:pt idx="43">
                  <c:v>1428</c:v>
                </c:pt>
              </c:numCache>
            </c:numRef>
          </c:cat>
          <c:val>
            <c:numRef>
              <c:f>Size!$AF$232:$AF$276</c:f>
              <c:numCache>
                <c:formatCode>#,##0</c:formatCode>
                <c:ptCount val="45"/>
                <c:pt idx="0">
                  <c:v>8076.0648141809506</c:v>
                </c:pt>
                <c:pt idx="1">
                  <c:v>46884.229720709845</c:v>
                </c:pt>
                <c:pt idx="2">
                  <c:v>62065.381558449008</c:v>
                </c:pt>
                <c:pt idx="3">
                  <c:v>59719.345614953898</c:v>
                </c:pt>
                <c:pt idx="4">
                  <c:v>68317.174688601401</c:v>
                </c:pt>
                <c:pt idx="5">
                  <c:v>77349.935616099741</c:v>
                </c:pt>
                <c:pt idx="6">
                  <c:v>74395.394355345052</c:v>
                </c:pt>
                <c:pt idx="7">
                  <c:v>70389.974790133536</c:v>
                </c:pt>
                <c:pt idx="8">
                  <c:v>71170</c:v>
                </c:pt>
                <c:pt idx="9">
                  <c:v>82490.238770827651</c:v>
                </c:pt>
                <c:pt idx="10">
                  <c:v>141364.58994100429</c:v>
                </c:pt>
                <c:pt idx="11">
                  <c:v>83930</c:v>
                </c:pt>
                <c:pt idx="12">
                  <c:v>83930</c:v>
                </c:pt>
                <c:pt idx="13">
                  <c:v>83331.228432646953</c:v>
                </c:pt>
                <c:pt idx="14">
                  <c:v>86003.968798441812</c:v>
                </c:pt>
                <c:pt idx="15">
                  <c:v>85690</c:v>
                </c:pt>
                <c:pt idx="16">
                  <c:v>85800</c:v>
                </c:pt>
                <c:pt idx="17">
                  <c:v>91362.403854478151</c:v>
                </c:pt>
                <c:pt idx="18">
                  <c:v>94142.264026350342</c:v>
                </c:pt>
                <c:pt idx="19">
                  <c:v>91190</c:v>
                </c:pt>
                <c:pt idx="20">
                  <c:v>91630</c:v>
                </c:pt>
                <c:pt idx="21">
                  <c:v>93474.29230879806</c:v>
                </c:pt>
                <c:pt idx="22">
                  <c:v>92180</c:v>
                </c:pt>
                <c:pt idx="23">
                  <c:v>101362.60575106181</c:v>
                </c:pt>
                <c:pt idx="24">
                  <c:v>93170</c:v>
                </c:pt>
                <c:pt idx="25">
                  <c:v>95348</c:v>
                </c:pt>
                <c:pt idx="26">
                  <c:v>96384.75</c:v>
                </c:pt>
                <c:pt idx="27">
                  <c:v>98120</c:v>
                </c:pt>
                <c:pt idx="28">
                  <c:v>104155.39585626777</c:v>
                </c:pt>
                <c:pt idx="29">
                  <c:v>102524.33268570434</c:v>
                </c:pt>
                <c:pt idx="30">
                  <c:v>104830</c:v>
                </c:pt>
                <c:pt idx="31">
                  <c:v>101548</c:v>
                </c:pt>
                <c:pt idx="32">
                  <c:v>122519.20000000019</c:v>
                </c:pt>
                <c:pt idx="33">
                  <c:v>70494.289429492317</c:v>
                </c:pt>
                <c:pt idx="34">
                  <c:v>118321.06907648686</c:v>
                </c:pt>
                <c:pt idx="35">
                  <c:v>124190</c:v>
                </c:pt>
                <c:pt idx="36">
                  <c:v>130790</c:v>
                </c:pt>
                <c:pt idx="37">
                  <c:v>138365.40644818172</c:v>
                </c:pt>
                <c:pt idx="38">
                  <c:v>133870</c:v>
                </c:pt>
                <c:pt idx="39">
                  <c:v>135957.5700000003</c:v>
                </c:pt>
                <c:pt idx="40">
                  <c:v>134970</c:v>
                </c:pt>
                <c:pt idx="41">
                  <c:v>138160</c:v>
                </c:pt>
                <c:pt idx="42">
                  <c:v>154931.18866901845</c:v>
                </c:pt>
                <c:pt idx="43">
                  <c:v>157080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3D-4848-80D2-C3CD72008452}"/>
            </c:ext>
          </c:extLst>
        </c:ser>
        <c:ser>
          <c:idx val="0"/>
          <c:order val="1"/>
          <c:tx>
            <c:v>2021/22 v Model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Size!$AJ$232:$AJ$275</c:f>
              <c:numCache>
                <c:formatCode>#,##0</c:formatCode>
                <c:ptCount val="44"/>
                <c:pt idx="0">
                  <c:v>13075.533480147598</c:v>
                </c:pt>
                <c:pt idx="1">
                  <c:v>56372.564358512871</c:v>
                </c:pt>
                <c:pt idx="2">
                  <c:v>80376.723959535826</c:v>
                </c:pt>
                <c:pt idx="3">
                  <c:v>87185.256217705086</c:v>
                </c:pt>
                <c:pt idx="4">
                  <c:v>82955.814865215681</c:v>
                </c:pt>
                <c:pt idx="5">
                  <c:v>111286.09853263525</c:v>
                </c:pt>
                <c:pt idx="6">
                  <c:v>98003.779446069151</c:v>
                </c:pt>
                <c:pt idx="7">
                  <c:v>97130.717572832946</c:v>
                </c:pt>
                <c:pt idx="8">
                  <c:v>92331.616161340382</c:v>
                </c:pt>
                <c:pt idx="9">
                  <c:v>91655.124044748023</c:v>
                </c:pt>
                <c:pt idx="10">
                  <c:v>133066.42922287341</c:v>
                </c:pt>
                <c:pt idx="11">
                  <c:v>72186.209999999963</c:v>
                </c:pt>
                <c:pt idx="12">
                  <c:v>72186.209999999963</c:v>
                </c:pt>
                <c:pt idx="13">
                  <c:v>83331.228432646953</c:v>
                </c:pt>
                <c:pt idx="14">
                  <c:v>99273.654178327881</c:v>
                </c:pt>
                <c:pt idx="15">
                  <c:v>73745.729999999516</c:v>
                </c:pt>
                <c:pt idx="16">
                  <c:v>73843.200000000186</c:v>
                </c:pt>
                <c:pt idx="17">
                  <c:v>103033.08889421821</c:v>
                </c:pt>
                <c:pt idx="18">
                  <c:v>106716.70850830898</c:v>
                </c:pt>
                <c:pt idx="19">
                  <c:v>78619.230000000447</c:v>
                </c:pt>
                <c:pt idx="20">
                  <c:v>79009.110000000335</c:v>
                </c:pt>
                <c:pt idx="21">
                  <c:v>120065.05232799705</c:v>
                </c:pt>
                <c:pt idx="22">
                  <c:v>79496.459999999963</c:v>
                </c:pt>
                <c:pt idx="23">
                  <c:v>115806.93521777168</c:v>
                </c:pt>
                <c:pt idx="24">
                  <c:v>80373.69000000041</c:v>
                </c:pt>
                <c:pt idx="25">
                  <c:v>82303.595999999903</c:v>
                </c:pt>
                <c:pt idx="26">
                  <c:v>100375.48319951445</c:v>
                </c:pt>
                <c:pt idx="27">
                  <c:v>84759.839999999851</c:v>
                </c:pt>
                <c:pt idx="28">
                  <c:v>112361.65385196824</c:v>
                </c:pt>
                <c:pt idx="29">
                  <c:v>128368.00682150759</c:v>
                </c:pt>
                <c:pt idx="30">
                  <c:v>90705.509999999776</c:v>
                </c:pt>
                <c:pt idx="31">
                  <c:v>87744.060000000522</c:v>
                </c:pt>
                <c:pt idx="32">
                  <c:v>106467.89400000032</c:v>
                </c:pt>
                <c:pt idx="33">
                  <c:v>146213.80776237417</c:v>
                </c:pt>
                <c:pt idx="34">
                  <c:v>118321.06907648686</c:v>
                </c:pt>
                <c:pt idx="35">
                  <c:v>107860.23000000045</c:v>
                </c:pt>
                <c:pt idx="36">
                  <c:v>113708.4299999997</c:v>
                </c:pt>
                <c:pt idx="37">
                  <c:v>159702.00096702576</c:v>
                </c:pt>
                <c:pt idx="38">
                  <c:v>116437.58999999985</c:v>
                </c:pt>
                <c:pt idx="39">
                  <c:v>155816.15066720918</c:v>
                </c:pt>
                <c:pt idx="40">
                  <c:v>117412.29000000004</c:v>
                </c:pt>
                <c:pt idx="41">
                  <c:v>120238.91999999993</c:v>
                </c:pt>
                <c:pt idx="42">
                  <c:v>200793.23754562251</c:v>
                </c:pt>
                <c:pt idx="43">
                  <c:v>137003.75999999978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3D-4848-80D2-C3CD72008452}"/>
            </c:ext>
          </c:extLst>
        </c:ser>
        <c:ser>
          <c:idx val="2"/>
          <c:order val="2"/>
          <c:tx>
            <c:v>2021/22 v NFF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Size!$AN$232:$AN$275</c:f>
              <c:numCache>
                <c:formatCode>#,##0</c:formatCode>
                <c:ptCount val="44"/>
                <c:pt idx="0">
                  <c:v>75825.464830727666</c:v>
                </c:pt>
                <c:pt idx="1">
                  <c:v>65444.924358513206</c:v>
                </c:pt>
                <c:pt idx="2">
                  <c:v>93758.283959536348</c:v>
                </c:pt>
                <c:pt idx="3">
                  <c:v>100067.49621770531</c:v>
                </c:pt>
                <c:pt idx="4">
                  <c:v>96550.854865215719</c:v>
                </c:pt>
                <c:pt idx="5">
                  <c:v>125664.8585326355</c:v>
                </c:pt>
                <c:pt idx="6">
                  <c:v>112566.49944606936</c:v>
                </c:pt>
                <c:pt idx="7">
                  <c:v>112380.31757283304</c:v>
                </c:pt>
                <c:pt idx="8">
                  <c:v>107696.77616134053</c:v>
                </c:pt>
                <c:pt idx="9">
                  <c:v>108960.61204474792</c:v>
                </c:pt>
                <c:pt idx="10">
                  <c:v>141364.58994100429</c:v>
                </c:pt>
                <c:pt idx="11">
                  <c:v>83930</c:v>
                </c:pt>
                <c:pt idx="12">
                  <c:v>83930</c:v>
                </c:pt>
                <c:pt idx="13">
                  <c:v>101557.66843264829</c:v>
                </c:pt>
                <c:pt idx="14">
                  <c:v>117619.25417832751</c:v>
                </c:pt>
                <c:pt idx="15">
                  <c:v>90733.824588964693</c:v>
                </c:pt>
                <c:pt idx="16">
                  <c:v>85800</c:v>
                </c:pt>
                <c:pt idx="17">
                  <c:v>122549.4088942185</c:v>
                </c:pt>
                <c:pt idx="18">
                  <c:v>126355.35650830902</c:v>
                </c:pt>
                <c:pt idx="19">
                  <c:v>91190</c:v>
                </c:pt>
                <c:pt idx="20">
                  <c:v>91630</c:v>
                </c:pt>
                <c:pt idx="21">
                  <c:v>139896.01232799795</c:v>
                </c:pt>
                <c:pt idx="22">
                  <c:v>92180</c:v>
                </c:pt>
                <c:pt idx="23">
                  <c:v>135876.21521777194</c:v>
                </c:pt>
                <c:pt idx="24">
                  <c:v>93170</c:v>
                </c:pt>
                <c:pt idx="25">
                  <c:v>95348</c:v>
                </c:pt>
                <c:pt idx="26">
                  <c:v>120965.3231995143</c:v>
                </c:pt>
                <c:pt idx="27">
                  <c:v>98120</c:v>
                </c:pt>
                <c:pt idx="28">
                  <c:v>134088.0138519695</c:v>
                </c:pt>
                <c:pt idx="29">
                  <c:v>150185.44682150707</c:v>
                </c:pt>
                <c:pt idx="30">
                  <c:v>104830</c:v>
                </c:pt>
                <c:pt idx="31">
                  <c:v>101548</c:v>
                </c:pt>
                <c:pt idx="32">
                  <c:v>122519.20000000019</c:v>
                </c:pt>
                <c:pt idx="33">
                  <c:v>189310.86461650394</c:v>
                </c:pt>
                <c:pt idx="34">
                  <c:v>143905.90907648671</c:v>
                </c:pt>
                <c:pt idx="35">
                  <c:v>124190</c:v>
                </c:pt>
                <c:pt idx="36">
                  <c:v>130790</c:v>
                </c:pt>
                <c:pt idx="37">
                  <c:v>188858.76096702646</c:v>
                </c:pt>
                <c:pt idx="38">
                  <c:v>133870</c:v>
                </c:pt>
                <c:pt idx="39">
                  <c:v>184817.03066721</c:v>
                </c:pt>
                <c:pt idx="40">
                  <c:v>134970</c:v>
                </c:pt>
                <c:pt idx="41">
                  <c:v>138160</c:v>
                </c:pt>
                <c:pt idx="42">
                  <c:v>232280.99754562229</c:v>
                </c:pt>
                <c:pt idx="43">
                  <c:v>157080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3D-4848-80D2-C3CD720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782168"/>
        <c:axId val="1185772328"/>
      </c:lineChart>
      <c:catAx>
        <c:axId val="118578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Size (Small to Large)</a:t>
                </a:r>
              </a:p>
            </c:rich>
          </c:tx>
          <c:layout>
            <c:manualLayout>
              <c:xMode val="edge"/>
              <c:yMode val="edge"/>
              <c:x val="3.5576053170642198E-2"/>
              <c:y val="7.599541137635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72328"/>
        <c:crosses val="autoZero"/>
        <c:auto val="1"/>
        <c:lblAlgn val="ctr"/>
        <c:lblOffset val="100"/>
        <c:noMultiLvlLbl val="0"/>
      </c:catAx>
      <c:valAx>
        <c:axId val="1185772328"/>
        <c:scaling>
          <c:orientation val="minMax"/>
          <c:min val="-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Increase</a:t>
                </a:r>
                <a:r>
                  <a:rPr lang="en-GB" baseline="0"/>
                  <a:t> in budget £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8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501601396741711"/>
          <c:y val="0.91093581405058421"/>
          <c:w val="0.23225623504110446"/>
          <c:h val="5.5924169379407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2022/23 £ Increase Primary Schools - By Size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2562209120231221"/>
          <c:y val="0.899613181685622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5486026801713E-2"/>
          <c:y val="0.12807770445220484"/>
          <c:w val="0.94699394128597358"/>
          <c:h val="0.69289984198855414"/>
        </c:manualLayout>
      </c:layout>
      <c:lineChart>
        <c:grouping val="standard"/>
        <c:varyColors val="0"/>
        <c:ser>
          <c:idx val="1"/>
          <c:order val="0"/>
          <c:tx>
            <c:v>2021/22 v Model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Size!$G$5:$G$231</c:f>
              <c:numCache>
                <c:formatCode>#,##0</c:formatCode>
                <c:ptCount val="227"/>
                <c:pt idx="0">
                  <c:v>25</c:v>
                </c:pt>
                <c:pt idx="1">
                  <c:v>36</c:v>
                </c:pt>
                <c:pt idx="2">
                  <c:v>40</c:v>
                </c:pt>
                <c:pt idx="3">
                  <c:v>45</c:v>
                </c:pt>
                <c:pt idx="4">
                  <c:v>49</c:v>
                </c:pt>
                <c:pt idx="5">
                  <c:v>49</c:v>
                </c:pt>
                <c:pt idx="6">
                  <c:v>50</c:v>
                </c:pt>
                <c:pt idx="7">
                  <c:v>58</c:v>
                </c:pt>
                <c:pt idx="8">
                  <c:v>61</c:v>
                </c:pt>
                <c:pt idx="9">
                  <c:v>61</c:v>
                </c:pt>
                <c:pt idx="10">
                  <c:v>65</c:v>
                </c:pt>
                <c:pt idx="11">
                  <c:v>65</c:v>
                </c:pt>
                <c:pt idx="12">
                  <c:v>68</c:v>
                </c:pt>
                <c:pt idx="13">
                  <c:v>69</c:v>
                </c:pt>
                <c:pt idx="14">
                  <c:v>70</c:v>
                </c:pt>
                <c:pt idx="15">
                  <c:v>73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77</c:v>
                </c:pt>
                <c:pt idx="20">
                  <c:v>78</c:v>
                </c:pt>
                <c:pt idx="21">
                  <c:v>78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99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103</c:v>
                </c:pt>
                <c:pt idx="47">
                  <c:v>103</c:v>
                </c:pt>
                <c:pt idx="48">
                  <c:v>105</c:v>
                </c:pt>
                <c:pt idx="49">
                  <c:v>107</c:v>
                </c:pt>
                <c:pt idx="50">
                  <c:v>107</c:v>
                </c:pt>
                <c:pt idx="51">
                  <c:v>107</c:v>
                </c:pt>
                <c:pt idx="52">
                  <c:v>108</c:v>
                </c:pt>
                <c:pt idx="53">
                  <c:v>110</c:v>
                </c:pt>
                <c:pt idx="54">
                  <c:v>111</c:v>
                </c:pt>
                <c:pt idx="55">
                  <c:v>111</c:v>
                </c:pt>
                <c:pt idx="56">
                  <c:v>111</c:v>
                </c:pt>
                <c:pt idx="57">
                  <c:v>115</c:v>
                </c:pt>
                <c:pt idx="58">
                  <c:v>124</c:v>
                </c:pt>
                <c:pt idx="59">
                  <c:v>130</c:v>
                </c:pt>
                <c:pt idx="60">
                  <c:v>134.5</c:v>
                </c:pt>
                <c:pt idx="61">
                  <c:v>135.30000000000001</c:v>
                </c:pt>
                <c:pt idx="62">
                  <c:v>138</c:v>
                </c:pt>
                <c:pt idx="63">
                  <c:v>138</c:v>
                </c:pt>
                <c:pt idx="64">
                  <c:v>139</c:v>
                </c:pt>
                <c:pt idx="65">
                  <c:v>140</c:v>
                </c:pt>
                <c:pt idx="66">
                  <c:v>141</c:v>
                </c:pt>
                <c:pt idx="67">
                  <c:v>141</c:v>
                </c:pt>
                <c:pt idx="68">
                  <c:v>141</c:v>
                </c:pt>
                <c:pt idx="69">
                  <c:v>143</c:v>
                </c:pt>
                <c:pt idx="70">
                  <c:v>146</c:v>
                </c:pt>
                <c:pt idx="71">
                  <c:v>150</c:v>
                </c:pt>
                <c:pt idx="72">
                  <c:v>150</c:v>
                </c:pt>
                <c:pt idx="73">
                  <c:v>155</c:v>
                </c:pt>
                <c:pt idx="74">
                  <c:v>164</c:v>
                </c:pt>
                <c:pt idx="75">
                  <c:v>165</c:v>
                </c:pt>
                <c:pt idx="76">
                  <c:v>168</c:v>
                </c:pt>
                <c:pt idx="77">
                  <c:v>169</c:v>
                </c:pt>
                <c:pt idx="78">
                  <c:v>170</c:v>
                </c:pt>
                <c:pt idx="79">
                  <c:v>180</c:v>
                </c:pt>
                <c:pt idx="80">
                  <c:v>181</c:v>
                </c:pt>
                <c:pt idx="81">
                  <c:v>181</c:v>
                </c:pt>
                <c:pt idx="82">
                  <c:v>184</c:v>
                </c:pt>
                <c:pt idx="83">
                  <c:v>186</c:v>
                </c:pt>
                <c:pt idx="84">
                  <c:v>187</c:v>
                </c:pt>
                <c:pt idx="85">
                  <c:v>188</c:v>
                </c:pt>
                <c:pt idx="86">
                  <c:v>190</c:v>
                </c:pt>
                <c:pt idx="87">
                  <c:v>191</c:v>
                </c:pt>
                <c:pt idx="88">
                  <c:v>192</c:v>
                </c:pt>
                <c:pt idx="89">
                  <c:v>193</c:v>
                </c:pt>
                <c:pt idx="90">
                  <c:v>193</c:v>
                </c:pt>
                <c:pt idx="91">
                  <c:v>193</c:v>
                </c:pt>
                <c:pt idx="92">
                  <c:v>196</c:v>
                </c:pt>
                <c:pt idx="93">
                  <c:v>197</c:v>
                </c:pt>
                <c:pt idx="94">
                  <c:v>198</c:v>
                </c:pt>
                <c:pt idx="95">
                  <c:v>198</c:v>
                </c:pt>
                <c:pt idx="96">
                  <c:v>198</c:v>
                </c:pt>
                <c:pt idx="97">
                  <c:v>199</c:v>
                </c:pt>
                <c:pt idx="98">
                  <c:v>200</c:v>
                </c:pt>
                <c:pt idx="99">
                  <c:v>200</c:v>
                </c:pt>
                <c:pt idx="100">
                  <c:v>201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203</c:v>
                </c:pt>
                <c:pt idx="105">
                  <c:v>203</c:v>
                </c:pt>
                <c:pt idx="106">
                  <c:v>204</c:v>
                </c:pt>
                <c:pt idx="107">
                  <c:v>205</c:v>
                </c:pt>
                <c:pt idx="108">
                  <c:v>205</c:v>
                </c:pt>
                <c:pt idx="109">
                  <c:v>206</c:v>
                </c:pt>
                <c:pt idx="110">
                  <c:v>206</c:v>
                </c:pt>
                <c:pt idx="111">
                  <c:v>206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209</c:v>
                </c:pt>
                <c:pt idx="117">
                  <c:v>209</c:v>
                </c:pt>
                <c:pt idx="118">
                  <c:v>209</c:v>
                </c:pt>
                <c:pt idx="119">
                  <c:v>209</c:v>
                </c:pt>
                <c:pt idx="120">
                  <c:v>210</c:v>
                </c:pt>
                <c:pt idx="121">
                  <c:v>210</c:v>
                </c:pt>
                <c:pt idx="122">
                  <c:v>210</c:v>
                </c:pt>
                <c:pt idx="123">
                  <c:v>210</c:v>
                </c:pt>
                <c:pt idx="124">
                  <c:v>211</c:v>
                </c:pt>
                <c:pt idx="125">
                  <c:v>211</c:v>
                </c:pt>
                <c:pt idx="126">
                  <c:v>213</c:v>
                </c:pt>
                <c:pt idx="127">
                  <c:v>214</c:v>
                </c:pt>
                <c:pt idx="128">
                  <c:v>218</c:v>
                </c:pt>
                <c:pt idx="129">
                  <c:v>220</c:v>
                </c:pt>
                <c:pt idx="130">
                  <c:v>223</c:v>
                </c:pt>
                <c:pt idx="131">
                  <c:v>224</c:v>
                </c:pt>
                <c:pt idx="132">
                  <c:v>227</c:v>
                </c:pt>
                <c:pt idx="133">
                  <c:v>232</c:v>
                </c:pt>
                <c:pt idx="134">
                  <c:v>235</c:v>
                </c:pt>
                <c:pt idx="135">
                  <c:v>240</c:v>
                </c:pt>
                <c:pt idx="136">
                  <c:v>240</c:v>
                </c:pt>
                <c:pt idx="137">
                  <c:v>246</c:v>
                </c:pt>
                <c:pt idx="138">
                  <c:v>252</c:v>
                </c:pt>
                <c:pt idx="139">
                  <c:v>252</c:v>
                </c:pt>
                <c:pt idx="140">
                  <c:v>253</c:v>
                </c:pt>
                <c:pt idx="141">
                  <c:v>259</c:v>
                </c:pt>
                <c:pt idx="142">
                  <c:v>259</c:v>
                </c:pt>
                <c:pt idx="143">
                  <c:v>260</c:v>
                </c:pt>
                <c:pt idx="144">
                  <c:v>260</c:v>
                </c:pt>
                <c:pt idx="145">
                  <c:v>261</c:v>
                </c:pt>
                <c:pt idx="146">
                  <c:v>266</c:v>
                </c:pt>
                <c:pt idx="147">
                  <c:v>272</c:v>
                </c:pt>
                <c:pt idx="148">
                  <c:v>276</c:v>
                </c:pt>
                <c:pt idx="149">
                  <c:v>285</c:v>
                </c:pt>
                <c:pt idx="150">
                  <c:v>289</c:v>
                </c:pt>
                <c:pt idx="151">
                  <c:v>292</c:v>
                </c:pt>
                <c:pt idx="152">
                  <c:v>294</c:v>
                </c:pt>
                <c:pt idx="153">
                  <c:v>294</c:v>
                </c:pt>
                <c:pt idx="154">
                  <c:v>295</c:v>
                </c:pt>
                <c:pt idx="155">
                  <c:v>299</c:v>
                </c:pt>
                <c:pt idx="156">
                  <c:v>300</c:v>
                </c:pt>
                <c:pt idx="157">
                  <c:v>302</c:v>
                </c:pt>
                <c:pt idx="158">
                  <c:v>308</c:v>
                </c:pt>
                <c:pt idx="159">
                  <c:v>310</c:v>
                </c:pt>
                <c:pt idx="160">
                  <c:v>310</c:v>
                </c:pt>
                <c:pt idx="161">
                  <c:v>310</c:v>
                </c:pt>
                <c:pt idx="162">
                  <c:v>311</c:v>
                </c:pt>
                <c:pt idx="163">
                  <c:v>314</c:v>
                </c:pt>
                <c:pt idx="164">
                  <c:v>314</c:v>
                </c:pt>
                <c:pt idx="165">
                  <c:v>331</c:v>
                </c:pt>
                <c:pt idx="166">
                  <c:v>342</c:v>
                </c:pt>
                <c:pt idx="167">
                  <c:v>347</c:v>
                </c:pt>
                <c:pt idx="168">
                  <c:v>348</c:v>
                </c:pt>
                <c:pt idx="169">
                  <c:v>353</c:v>
                </c:pt>
                <c:pt idx="170">
                  <c:v>354</c:v>
                </c:pt>
                <c:pt idx="171">
                  <c:v>357</c:v>
                </c:pt>
                <c:pt idx="172">
                  <c:v>361</c:v>
                </c:pt>
                <c:pt idx="173">
                  <c:v>364</c:v>
                </c:pt>
                <c:pt idx="174">
                  <c:v>369</c:v>
                </c:pt>
                <c:pt idx="175">
                  <c:v>369</c:v>
                </c:pt>
                <c:pt idx="176">
                  <c:v>374</c:v>
                </c:pt>
                <c:pt idx="177">
                  <c:v>377</c:v>
                </c:pt>
                <c:pt idx="178">
                  <c:v>381</c:v>
                </c:pt>
                <c:pt idx="179">
                  <c:v>383</c:v>
                </c:pt>
                <c:pt idx="180">
                  <c:v>383</c:v>
                </c:pt>
                <c:pt idx="181">
                  <c:v>386</c:v>
                </c:pt>
                <c:pt idx="182">
                  <c:v>386</c:v>
                </c:pt>
                <c:pt idx="183">
                  <c:v>397</c:v>
                </c:pt>
                <c:pt idx="184">
                  <c:v>398</c:v>
                </c:pt>
                <c:pt idx="185">
                  <c:v>399</c:v>
                </c:pt>
                <c:pt idx="186">
                  <c:v>400</c:v>
                </c:pt>
                <c:pt idx="187">
                  <c:v>401</c:v>
                </c:pt>
                <c:pt idx="188">
                  <c:v>402</c:v>
                </c:pt>
                <c:pt idx="189">
                  <c:v>405</c:v>
                </c:pt>
                <c:pt idx="190">
                  <c:v>407</c:v>
                </c:pt>
                <c:pt idx="191">
                  <c:v>408</c:v>
                </c:pt>
                <c:pt idx="192">
                  <c:v>410</c:v>
                </c:pt>
                <c:pt idx="193">
                  <c:v>415</c:v>
                </c:pt>
                <c:pt idx="194">
                  <c:v>415</c:v>
                </c:pt>
                <c:pt idx="195">
                  <c:v>415</c:v>
                </c:pt>
                <c:pt idx="196">
                  <c:v>415</c:v>
                </c:pt>
                <c:pt idx="197">
                  <c:v>416</c:v>
                </c:pt>
                <c:pt idx="198">
                  <c:v>416</c:v>
                </c:pt>
                <c:pt idx="199">
                  <c:v>417</c:v>
                </c:pt>
                <c:pt idx="200">
                  <c:v>418</c:v>
                </c:pt>
                <c:pt idx="201">
                  <c:v>418</c:v>
                </c:pt>
                <c:pt idx="202">
                  <c:v>419</c:v>
                </c:pt>
                <c:pt idx="203">
                  <c:v>420</c:v>
                </c:pt>
                <c:pt idx="204">
                  <c:v>421</c:v>
                </c:pt>
                <c:pt idx="205">
                  <c:v>424</c:v>
                </c:pt>
                <c:pt idx="206">
                  <c:v>431</c:v>
                </c:pt>
                <c:pt idx="207">
                  <c:v>445</c:v>
                </c:pt>
                <c:pt idx="208">
                  <c:v>447</c:v>
                </c:pt>
                <c:pt idx="209">
                  <c:v>448</c:v>
                </c:pt>
                <c:pt idx="210">
                  <c:v>482</c:v>
                </c:pt>
                <c:pt idx="211">
                  <c:v>490</c:v>
                </c:pt>
                <c:pt idx="212">
                  <c:v>492</c:v>
                </c:pt>
                <c:pt idx="213">
                  <c:v>505</c:v>
                </c:pt>
                <c:pt idx="214">
                  <c:v>506</c:v>
                </c:pt>
                <c:pt idx="215">
                  <c:v>509</c:v>
                </c:pt>
                <c:pt idx="216">
                  <c:v>515</c:v>
                </c:pt>
                <c:pt idx="217">
                  <c:v>524</c:v>
                </c:pt>
                <c:pt idx="218">
                  <c:v>528</c:v>
                </c:pt>
                <c:pt idx="219">
                  <c:v>568</c:v>
                </c:pt>
                <c:pt idx="220">
                  <c:v>568</c:v>
                </c:pt>
                <c:pt idx="221">
                  <c:v>586</c:v>
                </c:pt>
                <c:pt idx="222">
                  <c:v>590</c:v>
                </c:pt>
                <c:pt idx="223">
                  <c:v>599</c:v>
                </c:pt>
                <c:pt idx="224">
                  <c:v>615</c:v>
                </c:pt>
                <c:pt idx="225">
                  <c:v>623</c:v>
                </c:pt>
                <c:pt idx="226">
                  <c:v>630</c:v>
                </c:pt>
              </c:numCache>
            </c:numRef>
          </c:cat>
          <c:val>
            <c:numRef>
              <c:f>Size!$AF$5:$AF$231</c:f>
              <c:numCache>
                <c:formatCode>#,##0</c:formatCode>
                <c:ptCount val="227"/>
                <c:pt idx="0">
                  <c:v>5811.5934603932546</c:v>
                </c:pt>
                <c:pt idx="1">
                  <c:v>2563.496063956758</c:v>
                </c:pt>
                <c:pt idx="2">
                  <c:v>3883.1332330000587</c:v>
                </c:pt>
                <c:pt idx="3">
                  <c:v>3620.882388200087</c:v>
                </c:pt>
                <c:pt idx="4">
                  <c:v>4023.5978078999906</c:v>
                </c:pt>
                <c:pt idx="5">
                  <c:v>3388.6973720281967</c:v>
                </c:pt>
                <c:pt idx="6">
                  <c:v>3915.220807263162</c:v>
                </c:pt>
                <c:pt idx="7">
                  <c:v>3724.2525372244418</c:v>
                </c:pt>
                <c:pt idx="8">
                  <c:v>4846.7489370938274</c:v>
                </c:pt>
                <c:pt idx="9">
                  <c:v>4756.3894128514221</c:v>
                </c:pt>
                <c:pt idx="10">
                  <c:v>4639.3575282999664</c:v>
                </c:pt>
                <c:pt idx="11">
                  <c:v>4466.7563834328321</c:v>
                </c:pt>
                <c:pt idx="12">
                  <c:v>5244.5176592769567</c:v>
                </c:pt>
                <c:pt idx="13">
                  <c:v>4478.21234449232</c:v>
                </c:pt>
                <c:pt idx="14">
                  <c:v>5007.3017887294409</c:v>
                </c:pt>
                <c:pt idx="15">
                  <c:v>6093.6203611998935</c:v>
                </c:pt>
                <c:pt idx="16">
                  <c:v>4688.4740319090779</c:v>
                </c:pt>
                <c:pt idx="17">
                  <c:v>4813.3453801987926</c:v>
                </c:pt>
                <c:pt idx="18">
                  <c:v>5576.842017500021</c:v>
                </c:pt>
                <c:pt idx="19">
                  <c:v>5652.6972500000265</c:v>
                </c:pt>
                <c:pt idx="20">
                  <c:v>5689.8276738185086</c:v>
                </c:pt>
                <c:pt idx="21">
                  <c:v>5606.117990742845</c:v>
                </c:pt>
                <c:pt idx="22">
                  <c:v>6177.8333359999815</c:v>
                </c:pt>
                <c:pt idx="23">
                  <c:v>6080.950631654996</c:v>
                </c:pt>
                <c:pt idx="24">
                  <c:v>6224.7732119311113</c:v>
                </c:pt>
                <c:pt idx="25">
                  <c:v>6235.8760587025899</c:v>
                </c:pt>
                <c:pt idx="26">
                  <c:v>6215.303457043774</c:v>
                </c:pt>
                <c:pt idx="27">
                  <c:v>6006.6447156990762</c:v>
                </c:pt>
                <c:pt idx="28">
                  <c:v>6055.2556929396815</c:v>
                </c:pt>
                <c:pt idx="29">
                  <c:v>6732.8888292174088</c:v>
                </c:pt>
                <c:pt idx="30">
                  <c:v>7116.0986426204909</c:v>
                </c:pt>
                <c:pt idx="31">
                  <c:v>6033.3086339266738</c:v>
                </c:pt>
                <c:pt idx="32">
                  <c:v>6593.150022816495</c:v>
                </c:pt>
                <c:pt idx="33">
                  <c:v>6666.0776338124997</c:v>
                </c:pt>
                <c:pt idx="34">
                  <c:v>6881.1267869526637</c:v>
                </c:pt>
                <c:pt idx="35">
                  <c:v>6852.9155087377294</c:v>
                </c:pt>
                <c:pt idx="36">
                  <c:v>7091.5425548399216</c:v>
                </c:pt>
                <c:pt idx="37">
                  <c:v>6853.1330230599851</c:v>
                </c:pt>
                <c:pt idx="38">
                  <c:v>6763.8267019999912</c:v>
                </c:pt>
                <c:pt idx="39">
                  <c:v>6946.1993805171223</c:v>
                </c:pt>
                <c:pt idx="40">
                  <c:v>7061.7060750054079</c:v>
                </c:pt>
                <c:pt idx="41">
                  <c:v>6734.0637335265637</c:v>
                </c:pt>
                <c:pt idx="42">
                  <c:v>6748.9353261807119</c:v>
                </c:pt>
                <c:pt idx="43">
                  <c:v>7848.4443330549984</c:v>
                </c:pt>
                <c:pt idx="44">
                  <c:v>7705.8744400285068</c:v>
                </c:pt>
                <c:pt idx="45">
                  <c:v>7505.0159916909179</c:v>
                </c:pt>
                <c:pt idx="46">
                  <c:v>7129.2542224214994</c:v>
                </c:pt>
                <c:pt idx="47">
                  <c:v>7151.164667781035</c:v>
                </c:pt>
                <c:pt idx="48">
                  <c:v>7430.6096780000371</c:v>
                </c:pt>
                <c:pt idx="49">
                  <c:v>7225.6368739304016</c:v>
                </c:pt>
                <c:pt idx="50">
                  <c:v>7412.3759393172804</c:v>
                </c:pt>
                <c:pt idx="51">
                  <c:v>7719.3692188430578</c:v>
                </c:pt>
                <c:pt idx="52">
                  <c:v>7094.8924912762595</c:v>
                </c:pt>
                <c:pt idx="53">
                  <c:v>7544.9230551249348</c:v>
                </c:pt>
                <c:pt idx="54">
                  <c:v>8027.1030837357976</c:v>
                </c:pt>
                <c:pt idx="55">
                  <c:v>7703.5794004556956</c:v>
                </c:pt>
                <c:pt idx="56">
                  <c:v>7873.1558483333793</c:v>
                </c:pt>
                <c:pt idx="57">
                  <c:v>8524.5804568674648</c:v>
                </c:pt>
                <c:pt idx="58">
                  <c:v>11113.979556800099</c:v>
                </c:pt>
                <c:pt idx="59">
                  <c:v>9512.5247773111332</c:v>
                </c:pt>
                <c:pt idx="60">
                  <c:v>9916.7989468600135</c:v>
                </c:pt>
                <c:pt idx="61">
                  <c:v>11717.147186213755</c:v>
                </c:pt>
                <c:pt idx="62">
                  <c:v>9641.7465020000236</c:v>
                </c:pt>
                <c:pt idx="63">
                  <c:v>10578.169705078122</c:v>
                </c:pt>
                <c:pt idx="64">
                  <c:v>10626.788486849866</c:v>
                </c:pt>
                <c:pt idx="65">
                  <c:v>10455.004264028626</c:v>
                </c:pt>
                <c:pt idx="66">
                  <c:v>10977.24954538967</c:v>
                </c:pt>
                <c:pt idx="67">
                  <c:v>10762.807148726075</c:v>
                </c:pt>
                <c:pt idx="68">
                  <c:v>10185.303704774706</c:v>
                </c:pt>
                <c:pt idx="69">
                  <c:v>10742.416421375005</c:v>
                </c:pt>
                <c:pt idx="70">
                  <c:v>11453.079675698653</c:v>
                </c:pt>
                <c:pt idx="71">
                  <c:v>12731.524713341729</c:v>
                </c:pt>
                <c:pt idx="72">
                  <c:v>10677.802130750031</c:v>
                </c:pt>
                <c:pt idx="73">
                  <c:v>13826.414579601027</c:v>
                </c:pt>
                <c:pt idx="74">
                  <c:v>13051.283944487106</c:v>
                </c:pt>
                <c:pt idx="75">
                  <c:v>14025</c:v>
                </c:pt>
                <c:pt idx="76">
                  <c:v>12643.461340654292</c:v>
                </c:pt>
                <c:pt idx="77">
                  <c:v>13678.223860600032</c:v>
                </c:pt>
                <c:pt idx="78">
                  <c:v>13806.735701842699</c:v>
                </c:pt>
                <c:pt idx="79">
                  <c:v>15300</c:v>
                </c:pt>
                <c:pt idx="80">
                  <c:v>14974.214944572654</c:v>
                </c:pt>
                <c:pt idx="81">
                  <c:v>14189.042666568072</c:v>
                </c:pt>
                <c:pt idx="82">
                  <c:v>16185.144890617114</c:v>
                </c:pt>
                <c:pt idx="83">
                  <c:v>15404.289609595202</c:v>
                </c:pt>
                <c:pt idx="84">
                  <c:v>15895</c:v>
                </c:pt>
                <c:pt idx="85">
                  <c:v>15122.983759428142</c:v>
                </c:pt>
                <c:pt idx="86">
                  <c:v>16150</c:v>
                </c:pt>
                <c:pt idx="87">
                  <c:v>16235</c:v>
                </c:pt>
                <c:pt idx="88">
                  <c:v>16320</c:v>
                </c:pt>
                <c:pt idx="89">
                  <c:v>19465.739841254894</c:v>
                </c:pt>
                <c:pt idx="90">
                  <c:v>16405</c:v>
                </c:pt>
                <c:pt idx="91">
                  <c:v>16405</c:v>
                </c:pt>
                <c:pt idx="92">
                  <c:v>15994.136097115814</c:v>
                </c:pt>
                <c:pt idx="93">
                  <c:v>15839.975397833157</c:v>
                </c:pt>
                <c:pt idx="94">
                  <c:v>15844.827635017806</c:v>
                </c:pt>
                <c:pt idx="95">
                  <c:v>16830</c:v>
                </c:pt>
                <c:pt idx="96">
                  <c:v>15464.844514014549</c:v>
                </c:pt>
                <c:pt idx="97">
                  <c:v>14627.742866000044</c:v>
                </c:pt>
                <c:pt idx="98">
                  <c:v>15357.940734786214</c:v>
                </c:pt>
                <c:pt idx="99">
                  <c:v>16562.4418604651</c:v>
                </c:pt>
                <c:pt idx="100">
                  <c:v>15478.652592255967</c:v>
                </c:pt>
                <c:pt idx="101">
                  <c:v>15144.559744611965</c:v>
                </c:pt>
                <c:pt idx="102">
                  <c:v>14834.428357999888</c:v>
                </c:pt>
                <c:pt idx="103">
                  <c:v>15853.862652015407</c:v>
                </c:pt>
                <c:pt idx="104">
                  <c:v>15623.585437092115</c:v>
                </c:pt>
                <c:pt idx="105">
                  <c:v>17255</c:v>
                </c:pt>
                <c:pt idx="106">
                  <c:v>17340</c:v>
                </c:pt>
                <c:pt idx="107">
                  <c:v>15612.381567895529</c:v>
                </c:pt>
                <c:pt idx="108">
                  <c:v>17425</c:v>
                </c:pt>
                <c:pt idx="109">
                  <c:v>16198.086828985484</c:v>
                </c:pt>
                <c:pt idx="110">
                  <c:v>16114.444241560181</c:v>
                </c:pt>
                <c:pt idx="111">
                  <c:v>17510</c:v>
                </c:pt>
                <c:pt idx="112">
                  <c:v>17680</c:v>
                </c:pt>
                <c:pt idx="113">
                  <c:v>17680</c:v>
                </c:pt>
                <c:pt idx="114">
                  <c:v>17680</c:v>
                </c:pt>
                <c:pt idx="115">
                  <c:v>17680</c:v>
                </c:pt>
                <c:pt idx="116">
                  <c:v>17224.941358066513</c:v>
                </c:pt>
                <c:pt idx="117">
                  <c:v>16613.244398579467</c:v>
                </c:pt>
                <c:pt idx="118">
                  <c:v>16841.681655243388</c:v>
                </c:pt>
                <c:pt idx="119">
                  <c:v>17765</c:v>
                </c:pt>
                <c:pt idx="120">
                  <c:v>17151.816039074562</c:v>
                </c:pt>
                <c:pt idx="121">
                  <c:v>17850</c:v>
                </c:pt>
                <c:pt idx="122">
                  <c:v>17850</c:v>
                </c:pt>
                <c:pt idx="123">
                  <c:v>17850</c:v>
                </c:pt>
                <c:pt idx="124">
                  <c:v>17935</c:v>
                </c:pt>
                <c:pt idx="125">
                  <c:v>17935</c:v>
                </c:pt>
                <c:pt idx="126">
                  <c:v>18105</c:v>
                </c:pt>
                <c:pt idx="127">
                  <c:v>18190</c:v>
                </c:pt>
                <c:pt idx="128">
                  <c:v>18530</c:v>
                </c:pt>
                <c:pt idx="129">
                  <c:v>18524.000381881953</c:v>
                </c:pt>
                <c:pt idx="130">
                  <c:v>18955</c:v>
                </c:pt>
                <c:pt idx="131">
                  <c:v>17983.828481769422</c:v>
                </c:pt>
                <c:pt idx="132">
                  <c:v>19799.44195894734</c:v>
                </c:pt>
                <c:pt idx="133">
                  <c:v>20239.709217052907</c:v>
                </c:pt>
                <c:pt idx="134">
                  <c:v>19975</c:v>
                </c:pt>
                <c:pt idx="135">
                  <c:v>18815.957669794792</c:v>
                </c:pt>
                <c:pt idx="136">
                  <c:v>20400</c:v>
                </c:pt>
                <c:pt idx="137">
                  <c:v>20910</c:v>
                </c:pt>
                <c:pt idx="138">
                  <c:v>20585.985673573101</c:v>
                </c:pt>
                <c:pt idx="139">
                  <c:v>21420</c:v>
                </c:pt>
                <c:pt idx="140">
                  <c:v>21505</c:v>
                </c:pt>
                <c:pt idx="141">
                  <c:v>22015</c:v>
                </c:pt>
                <c:pt idx="142">
                  <c:v>22015</c:v>
                </c:pt>
                <c:pt idx="143">
                  <c:v>22100</c:v>
                </c:pt>
                <c:pt idx="144">
                  <c:v>22100</c:v>
                </c:pt>
                <c:pt idx="145">
                  <c:v>20459.920459042536</c:v>
                </c:pt>
                <c:pt idx="146">
                  <c:v>22610</c:v>
                </c:pt>
                <c:pt idx="147">
                  <c:v>23120</c:v>
                </c:pt>
                <c:pt idx="148">
                  <c:v>21869.780206387397</c:v>
                </c:pt>
                <c:pt idx="149">
                  <c:v>24225</c:v>
                </c:pt>
                <c:pt idx="150">
                  <c:v>21936.747281760676</c:v>
                </c:pt>
                <c:pt idx="151">
                  <c:v>23879.973535695579</c:v>
                </c:pt>
                <c:pt idx="152">
                  <c:v>23836.104981822893</c:v>
                </c:pt>
                <c:pt idx="153">
                  <c:v>24990</c:v>
                </c:pt>
                <c:pt idx="154">
                  <c:v>25075</c:v>
                </c:pt>
                <c:pt idx="155">
                  <c:v>25415</c:v>
                </c:pt>
                <c:pt idx="156">
                  <c:v>25500</c:v>
                </c:pt>
                <c:pt idx="157">
                  <c:v>25670</c:v>
                </c:pt>
                <c:pt idx="158">
                  <c:v>26180</c:v>
                </c:pt>
                <c:pt idx="159">
                  <c:v>27037.9135456027</c:v>
                </c:pt>
                <c:pt idx="160">
                  <c:v>26350</c:v>
                </c:pt>
                <c:pt idx="161">
                  <c:v>26350</c:v>
                </c:pt>
                <c:pt idx="162">
                  <c:v>26435</c:v>
                </c:pt>
                <c:pt idx="163">
                  <c:v>26690</c:v>
                </c:pt>
                <c:pt idx="164">
                  <c:v>26690</c:v>
                </c:pt>
                <c:pt idx="165">
                  <c:v>28135</c:v>
                </c:pt>
                <c:pt idx="166">
                  <c:v>29070</c:v>
                </c:pt>
                <c:pt idx="167">
                  <c:v>32204.949598297011</c:v>
                </c:pt>
                <c:pt idx="168">
                  <c:v>29580</c:v>
                </c:pt>
                <c:pt idx="169">
                  <c:v>28720.017636000179</c:v>
                </c:pt>
                <c:pt idx="170">
                  <c:v>30090</c:v>
                </c:pt>
                <c:pt idx="171">
                  <c:v>30345</c:v>
                </c:pt>
                <c:pt idx="172">
                  <c:v>30685</c:v>
                </c:pt>
                <c:pt idx="173">
                  <c:v>30959.406730511459</c:v>
                </c:pt>
                <c:pt idx="174">
                  <c:v>31365</c:v>
                </c:pt>
                <c:pt idx="175">
                  <c:v>31365</c:v>
                </c:pt>
                <c:pt idx="176">
                  <c:v>31790</c:v>
                </c:pt>
                <c:pt idx="177">
                  <c:v>32045</c:v>
                </c:pt>
                <c:pt idx="178">
                  <c:v>32385</c:v>
                </c:pt>
                <c:pt idx="179">
                  <c:v>32555</c:v>
                </c:pt>
                <c:pt idx="180">
                  <c:v>32555</c:v>
                </c:pt>
                <c:pt idx="181">
                  <c:v>31920.49744707183</c:v>
                </c:pt>
                <c:pt idx="182">
                  <c:v>32810</c:v>
                </c:pt>
                <c:pt idx="183">
                  <c:v>33745</c:v>
                </c:pt>
                <c:pt idx="184">
                  <c:v>33830</c:v>
                </c:pt>
                <c:pt idx="185">
                  <c:v>33915</c:v>
                </c:pt>
                <c:pt idx="186">
                  <c:v>34000</c:v>
                </c:pt>
                <c:pt idx="187">
                  <c:v>34085</c:v>
                </c:pt>
                <c:pt idx="188">
                  <c:v>34170</c:v>
                </c:pt>
                <c:pt idx="189">
                  <c:v>34425</c:v>
                </c:pt>
                <c:pt idx="190">
                  <c:v>34595</c:v>
                </c:pt>
                <c:pt idx="191">
                  <c:v>34680</c:v>
                </c:pt>
                <c:pt idx="192">
                  <c:v>34850</c:v>
                </c:pt>
                <c:pt idx="193">
                  <c:v>35275</c:v>
                </c:pt>
                <c:pt idx="194">
                  <c:v>35275</c:v>
                </c:pt>
                <c:pt idx="195">
                  <c:v>35275</c:v>
                </c:pt>
                <c:pt idx="196">
                  <c:v>35275</c:v>
                </c:pt>
                <c:pt idx="197">
                  <c:v>35360</c:v>
                </c:pt>
                <c:pt idx="198">
                  <c:v>35360</c:v>
                </c:pt>
                <c:pt idx="199">
                  <c:v>35445</c:v>
                </c:pt>
                <c:pt idx="200">
                  <c:v>35530</c:v>
                </c:pt>
                <c:pt idx="201">
                  <c:v>35530</c:v>
                </c:pt>
                <c:pt idx="202">
                  <c:v>35615</c:v>
                </c:pt>
                <c:pt idx="203">
                  <c:v>35700</c:v>
                </c:pt>
                <c:pt idx="204">
                  <c:v>35785</c:v>
                </c:pt>
                <c:pt idx="205">
                  <c:v>36040</c:v>
                </c:pt>
                <c:pt idx="206">
                  <c:v>36635</c:v>
                </c:pt>
                <c:pt idx="207">
                  <c:v>37825</c:v>
                </c:pt>
                <c:pt idx="208">
                  <c:v>37995</c:v>
                </c:pt>
                <c:pt idx="209">
                  <c:v>38080</c:v>
                </c:pt>
                <c:pt idx="210">
                  <c:v>40970</c:v>
                </c:pt>
                <c:pt idx="211">
                  <c:v>41650.000000000233</c:v>
                </c:pt>
                <c:pt idx="212">
                  <c:v>41820</c:v>
                </c:pt>
                <c:pt idx="213">
                  <c:v>42925</c:v>
                </c:pt>
                <c:pt idx="214">
                  <c:v>43010</c:v>
                </c:pt>
                <c:pt idx="215">
                  <c:v>43265</c:v>
                </c:pt>
                <c:pt idx="216">
                  <c:v>43775</c:v>
                </c:pt>
                <c:pt idx="217">
                  <c:v>44540</c:v>
                </c:pt>
                <c:pt idx="218">
                  <c:v>44880</c:v>
                </c:pt>
                <c:pt idx="219">
                  <c:v>48342.611694230232</c:v>
                </c:pt>
                <c:pt idx="220">
                  <c:v>48280</c:v>
                </c:pt>
                <c:pt idx="221">
                  <c:v>49810</c:v>
                </c:pt>
                <c:pt idx="222">
                  <c:v>50150</c:v>
                </c:pt>
                <c:pt idx="223">
                  <c:v>50915</c:v>
                </c:pt>
                <c:pt idx="224">
                  <c:v>52275</c:v>
                </c:pt>
                <c:pt idx="225">
                  <c:v>52955</c:v>
                </c:pt>
                <c:pt idx="226">
                  <c:v>53550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D1-4BEC-97E8-0110D4EB23A5}"/>
            </c:ext>
          </c:extLst>
        </c:ser>
        <c:ser>
          <c:idx val="0"/>
          <c:order val="1"/>
          <c:tx>
            <c:v>2021/22 v Model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Size!$AJ$5:$AJ$231</c:f>
              <c:numCache>
                <c:formatCode>#,##0</c:formatCode>
                <c:ptCount val="227"/>
                <c:pt idx="0">
                  <c:v>5811.5934603932546</c:v>
                </c:pt>
                <c:pt idx="1">
                  <c:v>4150.4222255567438</c:v>
                </c:pt>
                <c:pt idx="2">
                  <c:v>3494.8199122000369</c:v>
                </c:pt>
                <c:pt idx="3">
                  <c:v>5048.2058350000298</c:v>
                </c:pt>
                <c:pt idx="4">
                  <c:v>6514.3964415999944</c:v>
                </c:pt>
                <c:pt idx="5">
                  <c:v>5486.4623907281784</c:v>
                </c:pt>
                <c:pt idx="6">
                  <c:v>3523.6987270631362</c:v>
                </c:pt>
                <c:pt idx="7">
                  <c:v>6029.7422081244877</c:v>
                </c:pt>
                <c:pt idx="8">
                  <c:v>4362.0740412938176</c:v>
                </c:pt>
                <c:pt idx="9">
                  <c:v>7700.8209704514011</c:v>
                </c:pt>
                <c:pt idx="10">
                  <c:v>7511.3407307000016</c:v>
                </c:pt>
                <c:pt idx="11">
                  <c:v>4020.0807414328447</c:v>
                </c:pt>
                <c:pt idx="12">
                  <c:v>5467.2654161436367</c:v>
                </c:pt>
                <c:pt idx="13">
                  <c:v>7250.439006892324</c:v>
                </c:pt>
                <c:pt idx="14">
                  <c:v>8107.0600243294612</c:v>
                </c:pt>
                <c:pt idx="15">
                  <c:v>5484.2583247999428</c:v>
                </c:pt>
                <c:pt idx="16">
                  <c:v>7590.8627008506446</c:v>
                </c:pt>
                <c:pt idx="17">
                  <c:v>7793.0353945419192</c:v>
                </c:pt>
                <c:pt idx="18">
                  <c:v>5019.1578195000184</c:v>
                </c:pt>
                <c:pt idx="19">
                  <c:v>5087.4275252000079</c:v>
                </c:pt>
                <c:pt idx="20">
                  <c:v>9212.101955205726</c:v>
                </c:pt>
                <c:pt idx="21">
                  <c:v>9076.5719633300323</c:v>
                </c:pt>
                <c:pt idx="22">
                  <c:v>5560.0500049999682</c:v>
                </c:pt>
                <c:pt idx="23">
                  <c:v>9845.3486492183292</c:v>
                </c:pt>
                <c:pt idx="24">
                  <c:v>5602.2958929311135</c:v>
                </c:pt>
                <c:pt idx="25">
                  <c:v>10096.180311312026</c:v>
                </c:pt>
                <c:pt idx="26">
                  <c:v>10062.872271837492</c:v>
                </c:pt>
                <c:pt idx="27">
                  <c:v>9725.0438056080602</c:v>
                </c:pt>
                <c:pt idx="28">
                  <c:v>9803.7473100906936</c:v>
                </c:pt>
                <c:pt idx="29">
                  <c:v>6059.5999456174322</c:v>
                </c:pt>
                <c:pt idx="30">
                  <c:v>11521.302572459856</c:v>
                </c:pt>
                <c:pt idx="31">
                  <c:v>9768.2140038812649</c:v>
                </c:pt>
                <c:pt idx="32">
                  <c:v>10674.623845216469</c:v>
                </c:pt>
                <c:pt idx="33">
                  <c:v>5999.4698664124589</c:v>
                </c:pt>
                <c:pt idx="34">
                  <c:v>11140.871922783379</c:v>
                </c:pt>
                <c:pt idx="35">
                  <c:v>11095.196520183643</c:v>
                </c:pt>
                <c:pt idx="36">
                  <c:v>11481.545079206699</c:v>
                </c:pt>
                <c:pt idx="37">
                  <c:v>6167.819717222068</c:v>
                </c:pt>
                <c:pt idx="38">
                  <c:v>6087.4440305999597</c:v>
                </c:pt>
                <c:pt idx="39">
                  <c:v>11246.227553715231</c:v>
                </c:pt>
                <c:pt idx="40">
                  <c:v>11433.238393697015</c:v>
                </c:pt>
                <c:pt idx="41">
                  <c:v>10902.769827533339</c:v>
                </c:pt>
                <c:pt idx="42">
                  <c:v>10926.84767980274</c:v>
                </c:pt>
                <c:pt idx="43">
                  <c:v>7063.5999004549813</c:v>
                </c:pt>
                <c:pt idx="44">
                  <c:v>11761.710468247125</c:v>
                </c:pt>
                <c:pt idx="45">
                  <c:v>6754.5143920909031</c:v>
                </c:pt>
                <c:pt idx="46">
                  <c:v>11542.602084789192</c:v>
                </c:pt>
                <c:pt idx="47">
                  <c:v>6436.0481984029175</c:v>
                </c:pt>
                <c:pt idx="48">
                  <c:v>6687.5487081999891</c:v>
                </c:pt>
                <c:pt idx="49">
                  <c:v>11698.650148158951</c:v>
                </c:pt>
                <c:pt idx="50">
                  <c:v>12000.989595845924</c:v>
                </c:pt>
                <c:pt idx="51">
                  <c:v>12365.928408802487</c:v>
                </c:pt>
                <c:pt idx="52">
                  <c:v>11486.968788820086</c:v>
                </c:pt>
                <c:pt idx="53">
                  <c:v>12215.589681999118</c:v>
                </c:pt>
                <c:pt idx="54">
                  <c:v>7224.3927751358133</c:v>
                </c:pt>
                <c:pt idx="55">
                  <c:v>12472.461902445182</c:v>
                </c:pt>
                <c:pt idx="56">
                  <c:v>7085.8402639332926</c:v>
                </c:pt>
                <c:pt idx="57">
                  <c:v>13801.701684217784</c:v>
                </c:pt>
                <c:pt idx="58">
                  <c:v>10002.581601200043</c:v>
                </c:pt>
                <c:pt idx="59">
                  <c:v>15401.230594489723</c:v>
                </c:pt>
                <c:pt idx="60">
                  <c:v>15637.262999954051</c:v>
                </c:pt>
                <c:pt idx="61">
                  <c:v>10545.432467613835</c:v>
                </c:pt>
                <c:pt idx="62">
                  <c:v>8677.571848200052</c:v>
                </c:pt>
                <c:pt idx="63">
                  <c:v>17126.560461578541</c:v>
                </c:pt>
                <c:pt idx="64">
                  <c:v>17205.276596483891</c:v>
                </c:pt>
                <c:pt idx="65">
                  <c:v>16927.149750328623</c:v>
                </c:pt>
                <c:pt idx="66">
                  <c:v>14533.35070101358</c:v>
                </c:pt>
                <c:pt idx="67">
                  <c:v>17425.49731837213</c:v>
                </c:pt>
                <c:pt idx="68">
                  <c:v>12800.044566820376</c:v>
                </c:pt>
                <c:pt idx="69">
                  <c:v>9668.1747783749597</c:v>
                </c:pt>
                <c:pt idx="70">
                  <c:v>18455.465117429383</c:v>
                </c:pt>
                <c:pt idx="71">
                  <c:v>11458.372246541665</c:v>
                </c:pt>
                <c:pt idx="72">
                  <c:v>9610.0219195500249</c:v>
                </c:pt>
                <c:pt idx="73">
                  <c:v>21523.394770350773</c:v>
                </c:pt>
                <c:pt idx="74">
                  <c:v>21130.650177087053</c:v>
                </c:pt>
                <c:pt idx="75">
                  <c:v>10506.375</c:v>
                </c:pt>
                <c:pt idx="76">
                  <c:v>20470.366017154302</c:v>
                </c:pt>
                <c:pt idx="77">
                  <c:v>16586.037889528088</c:v>
                </c:pt>
                <c:pt idx="78">
                  <c:v>12426.06212724268</c:v>
                </c:pt>
                <c:pt idx="79">
                  <c:v>11461.5</c:v>
                </c:pt>
                <c:pt idx="80">
                  <c:v>21977.865743878647</c:v>
                </c:pt>
                <c:pt idx="81">
                  <c:v>12770.13839516812</c:v>
                </c:pt>
                <c:pt idx="82">
                  <c:v>14566.630400017137</c:v>
                </c:pt>
                <c:pt idx="83">
                  <c:v>23197.367753837723</c:v>
                </c:pt>
                <c:pt idx="84">
                  <c:v>11907.224999999977</c:v>
                </c:pt>
                <c:pt idx="85">
                  <c:v>24484.83081892808</c:v>
                </c:pt>
                <c:pt idx="86">
                  <c:v>14608.301219512126</c:v>
                </c:pt>
                <c:pt idx="87">
                  <c:v>12187.440000000061</c:v>
                </c:pt>
                <c:pt idx="88">
                  <c:v>12262.679999999935</c:v>
                </c:pt>
                <c:pt idx="89">
                  <c:v>17519.165860655019</c:v>
                </c:pt>
                <c:pt idx="90">
                  <c:v>16844.955864744959</c:v>
                </c:pt>
                <c:pt idx="91">
                  <c:v>12337.920000000042</c:v>
                </c:pt>
                <c:pt idx="92">
                  <c:v>16561.351944822236</c:v>
                </c:pt>
                <c:pt idx="93">
                  <c:v>24769.002386759501</c:v>
                </c:pt>
                <c:pt idx="94">
                  <c:v>24091.795695216861</c:v>
                </c:pt>
                <c:pt idx="95">
                  <c:v>12714.119999999995</c:v>
                </c:pt>
                <c:pt idx="96">
                  <c:v>25038.319700614549</c:v>
                </c:pt>
                <c:pt idx="97">
                  <c:v>13164.968580799992</c:v>
                </c:pt>
                <c:pt idx="98">
                  <c:v>24865.237406386179</c:v>
                </c:pt>
                <c:pt idx="99">
                  <c:v>23674.976744186017</c:v>
                </c:pt>
                <c:pt idx="100">
                  <c:v>13930.787339256029</c:v>
                </c:pt>
                <c:pt idx="101">
                  <c:v>19102.871883768123</c:v>
                </c:pt>
                <c:pt idx="102">
                  <c:v>13350.985526199802</c:v>
                </c:pt>
                <c:pt idx="103">
                  <c:v>19114.458618925186</c:v>
                </c:pt>
                <c:pt idx="104">
                  <c:v>18048.928605584078</c:v>
                </c:pt>
                <c:pt idx="105">
                  <c:v>21902.479578381404</c:v>
                </c:pt>
                <c:pt idx="106">
                  <c:v>13165.560000000056</c:v>
                </c:pt>
                <c:pt idx="107">
                  <c:v>23978.056033091038</c:v>
                </c:pt>
                <c:pt idx="108">
                  <c:v>13240.800000000047</c:v>
                </c:pt>
                <c:pt idx="109">
                  <c:v>14578.278142585536</c:v>
                </c:pt>
                <c:pt idx="110">
                  <c:v>22203.825057891896</c:v>
                </c:pt>
                <c:pt idx="111">
                  <c:v>13316.040000000037</c:v>
                </c:pt>
                <c:pt idx="112">
                  <c:v>14197.307951807161</c:v>
                </c:pt>
                <c:pt idx="113">
                  <c:v>14680.059292364866</c:v>
                </c:pt>
                <c:pt idx="114">
                  <c:v>13466.520000000019</c:v>
                </c:pt>
                <c:pt idx="115">
                  <c:v>16051.106516853906</c:v>
                </c:pt>
                <c:pt idx="116">
                  <c:v>18032.854560774518</c:v>
                </c:pt>
                <c:pt idx="117">
                  <c:v>26897.63380087947</c:v>
                </c:pt>
                <c:pt idx="118">
                  <c:v>23122.723475177307</c:v>
                </c:pt>
                <c:pt idx="119">
                  <c:v>13541.760000000009</c:v>
                </c:pt>
                <c:pt idx="120">
                  <c:v>15436.63443367451</c:v>
                </c:pt>
                <c:pt idx="121">
                  <c:v>13617</c:v>
                </c:pt>
                <c:pt idx="122">
                  <c:v>13617</c:v>
                </c:pt>
                <c:pt idx="123">
                  <c:v>13617</c:v>
                </c:pt>
                <c:pt idx="124">
                  <c:v>13692.239999999991</c:v>
                </c:pt>
                <c:pt idx="125">
                  <c:v>13692.239999999991</c:v>
                </c:pt>
                <c:pt idx="126">
                  <c:v>13842.719999999972</c:v>
                </c:pt>
                <c:pt idx="127">
                  <c:v>13917.960000000079</c:v>
                </c:pt>
                <c:pt idx="128">
                  <c:v>14218.919999999925</c:v>
                </c:pt>
                <c:pt idx="129">
                  <c:v>26129.397585882223</c:v>
                </c:pt>
                <c:pt idx="130">
                  <c:v>14595.119999999995</c:v>
                </c:pt>
                <c:pt idx="131">
                  <c:v>24012.154377306346</c:v>
                </c:pt>
                <c:pt idx="132">
                  <c:v>28770.220843014307</c:v>
                </c:pt>
                <c:pt idx="133">
                  <c:v>18215.738291452872</c:v>
                </c:pt>
                <c:pt idx="134">
                  <c:v>15498.000000000116</c:v>
                </c:pt>
                <c:pt idx="135">
                  <c:v>16934.361901194789</c:v>
                </c:pt>
                <c:pt idx="136">
                  <c:v>15874.20000000007</c:v>
                </c:pt>
                <c:pt idx="137">
                  <c:v>16325.639999999898</c:v>
                </c:pt>
                <c:pt idx="138">
                  <c:v>22738.920882948674</c:v>
                </c:pt>
                <c:pt idx="139">
                  <c:v>20284.505626478698</c:v>
                </c:pt>
                <c:pt idx="140">
                  <c:v>16852.320000000065</c:v>
                </c:pt>
                <c:pt idx="141">
                  <c:v>17303.760000000242</c:v>
                </c:pt>
                <c:pt idx="142">
                  <c:v>17303.760000000009</c:v>
                </c:pt>
                <c:pt idx="143">
                  <c:v>17379</c:v>
                </c:pt>
                <c:pt idx="144">
                  <c:v>17379</c:v>
                </c:pt>
                <c:pt idx="145">
                  <c:v>28992.218497502152</c:v>
                </c:pt>
                <c:pt idx="146">
                  <c:v>17830.439999999944</c:v>
                </c:pt>
                <c:pt idx="147">
                  <c:v>18281.880000000121</c:v>
                </c:pt>
                <c:pt idx="148">
                  <c:v>19682.802181787323</c:v>
                </c:pt>
                <c:pt idx="149">
                  <c:v>19260</c:v>
                </c:pt>
                <c:pt idx="150">
                  <c:v>19743.072548960568</c:v>
                </c:pt>
                <c:pt idx="151">
                  <c:v>35909.090840932215</c:v>
                </c:pt>
                <c:pt idx="152">
                  <c:v>21452.494485222967</c:v>
                </c:pt>
                <c:pt idx="153">
                  <c:v>21783.587911244715</c:v>
                </c:pt>
                <c:pt idx="154">
                  <c:v>20012.40000000014</c:v>
                </c:pt>
                <c:pt idx="155">
                  <c:v>20313.360000000102</c:v>
                </c:pt>
                <c:pt idx="156">
                  <c:v>26936.249943071045</c:v>
                </c:pt>
                <c:pt idx="157">
                  <c:v>20539.079999999842</c:v>
                </c:pt>
                <c:pt idx="158">
                  <c:v>20990.520000000019</c:v>
                </c:pt>
                <c:pt idx="159">
                  <c:v>24334.122188802576</c:v>
                </c:pt>
                <c:pt idx="160">
                  <c:v>21141</c:v>
                </c:pt>
                <c:pt idx="161">
                  <c:v>21141</c:v>
                </c:pt>
                <c:pt idx="162">
                  <c:v>21216.239999999991</c:v>
                </c:pt>
                <c:pt idx="163">
                  <c:v>21441.959999999963</c:v>
                </c:pt>
                <c:pt idx="164">
                  <c:v>21441.959999999963</c:v>
                </c:pt>
                <c:pt idx="165">
                  <c:v>27052.569049844285</c:v>
                </c:pt>
                <c:pt idx="166">
                  <c:v>23548.679999999935</c:v>
                </c:pt>
                <c:pt idx="167">
                  <c:v>48276.653811203316</c:v>
                </c:pt>
                <c:pt idx="168">
                  <c:v>24000.119999999879</c:v>
                </c:pt>
                <c:pt idx="169">
                  <c:v>37405.750036967453</c:v>
                </c:pt>
                <c:pt idx="170">
                  <c:v>24451.559999999823</c:v>
                </c:pt>
                <c:pt idx="171">
                  <c:v>24677.280000000028</c:v>
                </c:pt>
                <c:pt idx="172">
                  <c:v>24978.239999999991</c:v>
                </c:pt>
                <c:pt idx="173">
                  <c:v>27863.466052911477</c:v>
                </c:pt>
                <c:pt idx="174">
                  <c:v>25580.160000000149</c:v>
                </c:pt>
                <c:pt idx="175">
                  <c:v>25580.160000000149</c:v>
                </c:pt>
                <c:pt idx="176">
                  <c:v>25956.35999999987</c:v>
                </c:pt>
                <c:pt idx="177">
                  <c:v>26182.080000000075</c:v>
                </c:pt>
                <c:pt idx="178">
                  <c:v>26483.040000000037</c:v>
                </c:pt>
                <c:pt idx="179">
                  <c:v>26633.519999999786</c:v>
                </c:pt>
                <c:pt idx="180">
                  <c:v>26633.519999999786</c:v>
                </c:pt>
                <c:pt idx="181">
                  <c:v>45052.408461538609</c:v>
                </c:pt>
                <c:pt idx="182">
                  <c:v>26859.240000000224</c:v>
                </c:pt>
                <c:pt idx="183">
                  <c:v>27686.880000000121</c:v>
                </c:pt>
                <c:pt idx="184">
                  <c:v>27762.120000000112</c:v>
                </c:pt>
                <c:pt idx="185">
                  <c:v>27837.360000000102</c:v>
                </c:pt>
                <c:pt idx="186">
                  <c:v>27912.59999999986</c:v>
                </c:pt>
                <c:pt idx="187">
                  <c:v>27987.840000000084</c:v>
                </c:pt>
                <c:pt idx="188">
                  <c:v>28063.080000000075</c:v>
                </c:pt>
                <c:pt idx="189">
                  <c:v>28288.799999999814</c:v>
                </c:pt>
                <c:pt idx="190">
                  <c:v>28439.279999999795</c:v>
                </c:pt>
                <c:pt idx="191">
                  <c:v>29364.88521739142</c:v>
                </c:pt>
                <c:pt idx="192">
                  <c:v>28665</c:v>
                </c:pt>
                <c:pt idx="193">
                  <c:v>29041.199999999953</c:v>
                </c:pt>
                <c:pt idx="194">
                  <c:v>29041.199999999953</c:v>
                </c:pt>
                <c:pt idx="195">
                  <c:v>29041.199999999953</c:v>
                </c:pt>
                <c:pt idx="196">
                  <c:v>29041.199999999953</c:v>
                </c:pt>
                <c:pt idx="197">
                  <c:v>29116.439999999944</c:v>
                </c:pt>
                <c:pt idx="198">
                  <c:v>29116.439999999944</c:v>
                </c:pt>
                <c:pt idx="199">
                  <c:v>34451.539390404243</c:v>
                </c:pt>
                <c:pt idx="200">
                  <c:v>29266.920000000158</c:v>
                </c:pt>
                <c:pt idx="201">
                  <c:v>29266.920000000158</c:v>
                </c:pt>
                <c:pt idx="202">
                  <c:v>29342.159999999916</c:v>
                </c:pt>
                <c:pt idx="203">
                  <c:v>29417.399999999907</c:v>
                </c:pt>
                <c:pt idx="204">
                  <c:v>29492.639999999898</c:v>
                </c:pt>
                <c:pt idx="205">
                  <c:v>29718.35999999987</c:v>
                </c:pt>
                <c:pt idx="206">
                  <c:v>30245.04000000027</c:v>
                </c:pt>
                <c:pt idx="207">
                  <c:v>31298.399999999907</c:v>
                </c:pt>
                <c:pt idx="208">
                  <c:v>31448.880000000121</c:v>
                </c:pt>
                <c:pt idx="209">
                  <c:v>31524.120000000112</c:v>
                </c:pt>
                <c:pt idx="210">
                  <c:v>34082.280000000028</c:v>
                </c:pt>
                <c:pt idx="211">
                  <c:v>34684.199999999953</c:v>
                </c:pt>
                <c:pt idx="212">
                  <c:v>34834.679999999935</c:v>
                </c:pt>
                <c:pt idx="213">
                  <c:v>35812.800000000279</c:v>
                </c:pt>
                <c:pt idx="214">
                  <c:v>35888.040000000037</c:v>
                </c:pt>
                <c:pt idx="215">
                  <c:v>36113.759999999776</c:v>
                </c:pt>
                <c:pt idx="216">
                  <c:v>36565.199999999721</c:v>
                </c:pt>
                <c:pt idx="217">
                  <c:v>37242.35999999987</c:v>
                </c:pt>
                <c:pt idx="218">
                  <c:v>37543.319999999832</c:v>
                </c:pt>
                <c:pt idx="219">
                  <c:v>51882.530347737484</c:v>
                </c:pt>
                <c:pt idx="220">
                  <c:v>40552.919999999925</c:v>
                </c:pt>
                <c:pt idx="221">
                  <c:v>41907.239999999758</c:v>
                </c:pt>
                <c:pt idx="222">
                  <c:v>42208.200000000186</c:v>
                </c:pt>
                <c:pt idx="223">
                  <c:v>42885.35999999987</c:v>
                </c:pt>
                <c:pt idx="224">
                  <c:v>44089.200000000186</c:v>
                </c:pt>
                <c:pt idx="225">
                  <c:v>44691.120000000112</c:v>
                </c:pt>
                <c:pt idx="226">
                  <c:v>45217.800000000279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D1-4BEC-97E8-0110D4EB23A5}"/>
            </c:ext>
          </c:extLst>
        </c:ser>
        <c:ser>
          <c:idx val="2"/>
          <c:order val="2"/>
          <c:tx>
            <c:v>2021/22 v NFF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Size!$AN$5:$AN$231</c:f>
              <c:numCache>
                <c:formatCode>#,##0</c:formatCode>
                <c:ptCount val="227"/>
                <c:pt idx="0">
                  <c:v>6213.7184603932546</c:v>
                </c:pt>
                <c:pt idx="1">
                  <c:v>16686.432432432426</c:v>
                </c:pt>
                <c:pt idx="2">
                  <c:v>3883.1332330000005</c:v>
                </c:pt>
                <c:pt idx="3">
                  <c:v>5772.0308349999832</c:v>
                </c:pt>
                <c:pt idx="4">
                  <c:v>7490.0633173884125</c:v>
                </c:pt>
                <c:pt idx="5">
                  <c:v>18753.39195230999</c:v>
                </c:pt>
                <c:pt idx="6">
                  <c:v>3915.220807263162</c:v>
                </c:pt>
                <c:pt idx="7">
                  <c:v>39380.049387576699</c:v>
                </c:pt>
                <c:pt idx="8">
                  <c:v>4846.7489370938274</c:v>
                </c:pt>
                <c:pt idx="9">
                  <c:v>21126.24346028734</c:v>
                </c:pt>
                <c:pt idx="10">
                  <c:v>37982.715247499931</c:v>
                </c:pt>
                <c:pt idx="11">
                  <c:v>4466.7563834328321</c:v>
                </c:pt>
                <c:pt idx="12">
                  <c:v>6561.0454161436646</c:v>
                </c:pt>
                <c:pt idx="13">
                  <c:v>46841.516555167676</c:v>
                </c:pt>
                <c:pt idx="14">
                  <c:v>21109.705882352951</c:v>
                </c:pt>
                <c:pt idx="15">
                  <c:v>6093.6203611999517</c:v>
                </c:pt>
                <c:pt idx="16">
                  <c:v>69994.968779799121</c:v>
                </c:pt>
                <c:pt idx="17">
                  <c:v>41885.12181207398</c:v>
                </c:pt>
                <c:pt idx="18">
                  <c:v>5576.842017500021</c:v>
                </c:pt>
                <c:pt idx="19">
                  <c:v>5652.6972500000265</c:v>
                </c:pt>
                <c:pt idx="20">
                  <c:v>21407.630948791921</c:v>
                </c:pt>
                <c:pt idx="21">
                  <c:v>21503.579608492029</c:v>
                </c:pt>
                <c:pt idx="22">
                  <c:v>6177.8333359999815</c:v>
                </c:pt>
                <c:pt idx="23">
                  <c:v>21348.436865315307</c:v>
                </c:pt>
                <c:pt idx="24">
                  <c:v>6224.7732119310531</c:v>
                </c:pt>
                <c:pt idx="25">
                  <c:v>13820.518988373398</c:v>
                </c:pt>
                <c:pt idx="26">
                  <c:v>20174.979673985625</c:v>
                </c:pt>
                <c:pt idx="27">
                  <c:v>43053.492589056841</c:v>
                </c:pt>
                <c:pt idx="28">
                  <c:v>28607.130773351528</c:v>
                </c:pt>
                <c:pt idx="29">
                  <c:v>6732.888829217467</c:v>
                </c:pt>
                <c:pt idx="30">
                  <c:v>21495.438249316765</c:v>
                </c:pt>
                <c:pt idx="31">
                  <c:v>48157.24601114192</c:v>
                </c:pt>
                <c:pt idx="32">
                  <c:v>13577.740010378882</c:v>
                </c:pt>
                <c:pt idx="33">
                  <c:v>6666.0776338124997</c:v>
                </c:pt>
                <c:pt idx="34">
                  <c:v>21239.339665430831</c:v>
                </c:pt>
                <c:pt idx="35">
                  <c:v>49535.789694428444</c:v>
                </c:pt>
                <c:pt idx="36">
                  <c:v>28535.8883850149</c:v>
                </c:pt>
                <c:pt idx="37">
                  <c:v>6853.1330230599851</c:v>
                </c:pt>
                <c:pt idx="38">
                  <c:v>6763.826701999933</c:v>
                </c:pt>
                <c:pt idx="39">
                  <c:v>42690.580744031351</c:v>
                </c:pt>
                <c:pt idx="40">
                  <c:v>21165.445990002132</c:v>
                </c:pt>
                <c:pt idx="41">
                  <c:v>21330.443361365411</c:v>
                </c:pt>
                <c:pt idx="42">
                  <c:v>34267.461008439015</c:v>
                </c:pt>
                <c:pt idx="43">
                  <c:v>7848.4443330549984</c:v>
                </c:pt>
                <c:pt idx="44">
                  <c:v>13386.295468247205</c:v>
                </c:pt>
                <c:pt idx="45">
                  <c:v>7505.0159916909179</c:v>
                </c:pt>
                <c:pt idx="46">
                  <c:v>31922.028720701928</c:v>
                </c:pt>
                <c:pt idx="47">
                  <c:v>7151.164667781035</c:v>
                </c:pt>
                <c:pt idx="48">
                  <c:v>7430.6096780000371</c:v>
                </c:pt>
                <c:pt idx="49">
                  <c:v>39723.52899318136</c:v>
                </c:pt>
                <c:pt idx="50">
                  <c:v>20306.677944862284</c:v>
                </c:pt>
                <c:pt idx="51">
                  <c:v>14087.023408802575</c:v>
                </c:pt>
                <c:pt idx="52">
                  <c:v>36040.87367436866</c:v>
                </c:pt>
                <c:pt idx="53">
                  <c:v>44704.034295613994</c:v>
                </c:pt>
                <c:pt idx="54">
                  <c:v>8027.1030837357976</c:v>
                </c:pt>
                <c:pt idx="55">
                  <c:v>21134.797357863165</c:v>
                </c:pt>
                <c:pt idx="56">
                  <c:v>8713.0202465164475</c:v>
                </c:pt>
                <c:pt idx="57">
                  <c:v>17672.372818778269</c:v>
                </c:pt>
                <c:pt idx="58">
                  <c:v>11113.979556800099</c:v>
                </c:pt>
                <c:pt idx="59">
                  <c:v>31520.524180354085</c:v>
                </c:pt>
                <c:pt idx="60">
                  <c:v>17800.695499954047</c:v>
                </c:pt>
                <c:pt idx="61">
                  <c:v>11717.147186213755</c:v>
                </c:pt>
                <c:pt idx="62">
                  <c:v>9641.7465020000236</c:v>
                </c:pt>
                <c:pt idx="63">
                  <c:v>22771.2055654258</c:v>
                </c:pt>
                <c:pt idx="64">
                  <c:v>20062.217813012074</c:v>
                </c:pt>
                <c:pt idx="65">
                  <c:v>19673.824651998235</c:v>
                </c:pt>
                <c:pt idx="66">
                  <c:v>16801.335701013566</c:v>
                </c:pt>
                <c:pt idx="67">
                  <c:v>25367.622818529373</c:v>
                </c:pt>
                <c:pt idx="68">
                  <c:v>15068.029566820362</c:v>
                </c:pt>
                <c:pt idx="69">
                  <c:v>10742.416421375005</c:v>
                </c:pt>
                <c:pt idx="70">
                  <c:v>20803.875117429532</c:v>
                </c:pt>
                <c:pt idx="71">
                  <c:v>12731.524713341729</c:v>
                </c:pt>
                <c:pt idx="72">
                  <c:v>10677.802130750031</c:v>
                </c:pt>
                <c:pt idx="73">
                  <c:v>24016.569770350819</c:v>
                </c:pt>
                <c:pt idx="74">
                  <c:v>26363.797935891547</c:v>
                </c:pt>
                <c:pt idx="75">
                  <c:v>14025</c:v>
                </c:pt>
                <c:pt idx="76">
                  <c:v>23856.543818653794</c:v>
                </c:pt>
                <c:pt idx="77">
                  <c:v>19304.402889528079</c:v>
                </c:pt>
                <c:pt idx="78">
                  <c:v>13806.735701842583</c:v>
                </c:pt>
                <c:pt idx="79">
                  <c:v>15300</c:v>
                </c:pt>
                <c:pt idx="80">
                  <c:v>24889.250743878656</c:v>
                </c:pt>
                <c:pt idx="81">
                  <c:v>14189.042666568072</c:v>
                </c:pt>
                <c:pt idx="82">
                  <c:v>16185.144890617114</c:v>
                </c:pt>
                <c:pt idx="83">
                  <c:v>26189.177753837779</c:v>
                </c:pt>
                <c:pt idx="84">
                  <c:v>15895</c:v>
                </c:pt>
                <c:pt idx="85">
                  <c:v>28065.662066629855</c:v>
                </c:pt>
                <c:pt idx="86">
                  <c:v>17664.45121951215</c:v>
                </c:pt>
                <c:pt idx="87">
                  <c:v>16235</c:v>
                </c:pt>
                <c:pt idx="88">
                  <c:v>16320</c:v>
                </c:pt>
                <c:pt idx="89">
                  <c:v>19465.739841254894</c:v>
                </c:pt>
                <c:pt idx="90">
                  <c:v>19949.360864744987</c:v>
                </c:pt>
                <c:pt idx="91">
                  <c:v>16405</c:v>
                </c:pt>
                <c:pt idx="92">
                  <c:v>19714.011944822152</c:v>
                </c:pt>
                <c:pt idx="93">
                  <c:v>27937.747386759613</c:v>
                </c:pt>
                <c:pt idx="94">
                  <c:v>27276.625695216819</c:v>
                </c:pt>
                <c:pt idx="95">
                  <c:v>16830</c:v>
                </c:pt>
                <c:pt idx="96">
                  <c:v>30591.178231771686</c:v>
                </c:pt>
                <c:pt idx="97">
                  <c:v>14627.742866000044</c:v>
                </c:pt>
                <c:pt idx="98">
                  <c:v>28518.607094263192</c:v>
                </c:pt>
                <c:pt idx="99">
                  <c:v>26891.976744186017</c:v>
                </c:pt>
                <c:pt idx="100">
                  <c:v>15478.652592256083</c:v>
                </c:pt>
                <c:pt idx="101">
                  <c:v>22335.956883768085</c:v>
                </c:pt>
                <c:pt idx="102">
                  <c:v>14834.428357999888</c:v>
                </c:pt>
                <c:pt idx="103">
                  <c:v>22379.713618925307</c:v>
                </c:pt>
                <c:pt idx="104">
                  <c:v>21314.183605583967</c:v>
                </c:pt>
                <c:pt idx="105">
                  <c:v>25167.734578381409</c:v>
                </c:pt>
                <c:pt idx="106">
                  <c:v>17340</c:v>
                </c:pt>
                <c:pt idx="107">
                  <c:v>27275.481033091084</c:v>
                </c:pt>
                <c:pt idx="108">
                  <c:v>17425</c:v>
                </c:pt>
                <c:pt idx="109">
                  <c:v>16198.086828985484</c:v>
                </c:pt>
                <c:pt idx="110">
                  <c:v>25517.335057891905</c:v>
                </c:pt>
                <c:pt idx="111">
                  <c:v>17510</c:v>
                </c:pt>
                <c:pt idx="112">
                  <c:v>17680</c:v>
                </c:pt>
                <c:pt idx="113">
                  <c:v>18025.739292365033</c:v>
                </c:pt>
                <c:pt idx="114">
                  <c:v>17680</c:v>
                </c:pt>
                <c:pt idx="115">
                  <c:v>19396.786516853957</c:v>
                </c:pt>
                <c:pt idx="116">
                  <c:v>21394.619560774532</c:v>
                </c:pt>
                <c:pt idx="117">
                  <c:v>33541.558497411082</c:v>
                </c:pt>
                <c:pt idx="118">
                  <c:v>26484.488475177321</c:v>
                </c:pt>
                <c:pt idx="119">
                  <c:v>17765</c:v>
                </c:pt>
                <c:pt idx="120">
                  <c:v>17151.816039074678</c:v>
                </c:pt>
                <c:pt idx="121">
                  <c:v>17850</c:v>
                </c:pt>
                <c:pt idx="122">
                  <c:v>17850</c:v>
                </c:pt>
                <c:pt idx="123">
                  <c:v>17850</c:v>
                </c:pt>
                <c:pt idx="124">
                  <c:v>17935</c:v>
                </c:pt>
                <c:pt idx="125">
                  <c:v>17935</c:v>
                </c:pt>
                <c:pt idx="126">
                  <c:v>18105</c:v>
                </c:pt>
                <c:pt idx="127">
                  <c:v>18190</c:v>
                </c:pt>
                <c:pt idx="128">
                  <c:v>18530</c:v>
                </c:pt>
                <c:pt idx="129">
                  <c:v>29668.097585882409</c:v>
                </c:pt>
                <c:pt idx="130">
                  <c:v>18955</c:v>
                </c:pt>
                <c:pt idx="131">
                  <c:v>27615.194377306383</c:v>
                </c:pt>
                <c:pt idx="132">
                  <c:v>32421.515843014233</c:v>
                </c:pt>
                <c:pt idx="133">
                  <c:v>20239.709217052907</c:v>
                </c:pt>
                <c:pt idx="134">
                  <c:v>19975</c:v>
                </c:pt>
                <c:pt idx="135">
                  <c:v>18815.957669794792</c:v>
                </c:pt>
                <c:pt idx="136">
                  <c:v>20400</c:v>
                </c:pt>
                <c:pt idx="137">
                  <c:v>20910</c:v>
                </c:pt>
                <c:pt idx="138">
                  <c:v>26792.340882948833</c:v>
                </c:pt>
                <c:pt idx="139">
                  <c:v>24337.925626478624</c:v>
                </c:pt>
                <c:pt idx="140">
                  <c:v>21505</c:v>
                </c:pt>
                <c:pt idx="141">
                  <c:v>22015</c:v>
                </c:pt>
                <c:pt idx="142">
                  <c:v>22015</c:v>
                </c:pt>
                <c:pt idx="143">
                  <c:v>22100</c:v>
                </c:pt>
                <c:pt idx="144">
                  <c:v>22100</c:v>
                </c:pt>
                <c:pt idx="145">
                  <c:v>33190.403497502208</c:v>
                </c:pt>
                <c:pt idx="146">
                  <c:v>22610</c:v>
                </c:pt>
                <c:pt idx="147">
                  <c:v>23120</c:v>
                </c:pt>
                <c:pt idx="148">
                  <c:v>21869.780206387397</c:v>
                </c:pt>
                <c:pt idx="149">
                  <c:v>24225</c:v>
                </c:pt>
                <c:pt idx="150">
                  <c:v>21936.747281760443</c:v>
                </c:pt>
                <c:pt idx="151">
                  <c:v>40605.91084093228</c:v>
                </c:pt>
                <c:pt idx="152">
                  <c:v>23836.104981822893</c:v>
                </c:pt>
                <c:pt idx="153">
                  <c:v>26512.577911244705</c:v>
                </c:pt>
                <c:pt idx="154">
                  <c:v>25075</c:v>
                </c:pt>
                <c:pt idx="155">
                  <c:v>25415</c:v>
                </c:pt>
                <c:pt idx="156">
                  <c:v>31761.749943071045</c:v>
                </c:pt>
                <c:pt idx="157">
                  <c:v>25670</c:v>
                </c:pt>
                <c:pt idx="158">
                  <c:v>26180</c:v>
                </c:pt>
                <c:pt idx="159">
                  <c:v>27037.9135456027</c:v>
                </c:pt>
                <c:pt idx="160">
                  <c:v>26350</c:v>
                </c:pt>
                <c:pt idx="161">
                  <c:v>26350</c:v>
                </c:pt>
                <c:pt idx="162">
                  <c:v>26435</c:v>
                </c:pt>
                <c:pt idx="163">
                  <c:v>26690</c:v>
                </c:pt>
                <c:pt idx="164">
                  <c:v>26690</c:v>
                </c:pt>
                <c:pt idx="165">
                  <c:v>32376.704049844295</c:v>
                </c:pt>
                <c:pt idx="166">
                  <c:v>29070</c:v>
                </c:pt>
                <c:pt idx="167">
                  <c:v>53858.148811203428</c:v>
                </c:pt>
                <c:pt idx="168">
                  <c:v>29580</c:v>
                </c:pt>
                <c:pt idx="169">
                  <c:v>43083.755036967341</c:v>
                </c:pt>
                <c:pt idx="170">
                  <c:v>30090</c:v>
                </c:pt>
                <c:pt idx="171">
                  <c:v>30345</c:v>
                </c:pt>
                <c:pt idx="172">
                  <c:v>30685</c:v>
                </c:pt>
                <c:pt idx="173">
                  <c:v>30959.406730511459</c:v>
                </c:pt>
                <c:pt idx="174">
                  <c:v>31365</c:v>
                </c:pt>
                <c:pt idx="175">
                  <c:v>31365</c:v>
                </c:pt>
                <c:pt idx="176">
                  <c:v>31790</c:v>
                </c:pt>
                <c:pt idx="177">
                  <c:v>32045</c:v>
                </c:pt>
                <c:pt idx="178">
                  <c:v>32385</c:v>
                </c:pt>
                <c:pt idx="179">
                  <c:v>32555</c:v>
                </c:pt>
                <c:pt idx="180">
                  <c:v>32555</c:v>
                </c:pt>
                <c:pt idx="181">
                  <c:v>51261.218461538665</c:v>
                </c:pt>
                <c:pt idx="182">
                  <c:v>32810</c:v>
                </c:pt>
                <c:pt idx="183">
                  <c:v>33745</c:v>
                </c:pt>
                <c:pt idx="184">
                  <c:v>33830</c:v>
                </c:pt>
                <c:pt idx="185">
                  <c:v>33915</c:v>
                </c:pt>
                <c:pt idx="186">
                  <c:v>34000</c:v>
                </c:pt>
                <c:pt idx="187">
                  <c:v>34085</c:v>
                </c:pt>
                <c:pt idx="188">
                  <c:v>34170</c:v>
                </c:pt>
                <c:pt idx="189">
                  <c:v>34425</c:v>
                </c:pt>
                <c:pt idx="190">
                  <c:v>34595</c:v>
                </c:pt>
                <c:pt idx="191">
                  <c:v>35927.565217391122</c:v>
                </c:pt>
                <c:pt idx="192">
                  <c:v>34850</c:v>
                </c:pt>
                <c:pt idx="193">
                  <c:v>35275</c:v>
                </c:pt>
                <c:pt idx="194">
                  <c:v>35275</c:v>
                </c:pt>
                <c:pt idx="195">
                  <c:v>35275</c:v>
                </c:pt>
                <c:pt idx="196">
                  <c:v>35275</c:v>
                </c:pt>
                <c:pt idx="197">
                  <c:v>35360</c:v>
                </c:pt>
                <c:pt idx="198">
                  <c:v>35360</c:v>
                </c:pt>
                <c:pt idx="199">
                  <c:v>41158.984390404308</c:v>
                </c:pt>
                <c:pt idx="200">
                  <c:v>35530</c:v>
                </c:pt>
                <c:pt idx="201">
                  <c:v>35530</c:v>
                </c:pt>
                <c:pt idx="202">
                  <c:v>35615</c:v>
                </c:pt>
                <c:pt idx="203">
                  <c:v>35700</c:v>
                </c:pt>
                <c:pt idx="204">
                  <c:v>35785</c:v>
                </c:pt>
                <c:pt idx="205">
                  <c:v>36040</c:v>
                </c:pt>
                <c:pt idx="206">
                  <c:v>36635</c:v>
                </c:pt>
                <c:pt idx="207">
                  <c:v>37825</c:v>
                </c:pt>
                <c:pt idx="208">
                  <c:v>37995</c:v>
                </c:pt>
                <c:pt idx="209">
                  <c:v>38080</c:v>
                </c:pt>
                <c:pt idx="210">
                  <c:v>40970</c:v>
                </c:pt>
                <c:pt idx="211">
                  <c:v>41650.000000000233</c:v>
                </c:pt>
                <c:pt idx="212">
                  <c:v>41820</c:v>
                </c:pt>
                <c:pt idx="213">
                  <c:v>42925</c:v>
                </c:pt>
                <c:pt idx="214">
                  <c:v>43010</c:v>
                </c:pt>
                <c:pt idx="215">
                  <c:v>43265</c:v>
                </c:pt>
                <c:pt idx="216">
                  <c:v>43775</c:v>
                </c:pt>
                <c:pt idx="217">
                  <c:v>44540</c:v>
                </c:pt>
                <c:pt idx="218">
                  <c:v>44880</c:v>
                </c:pt>
                <c:pt idx="219">
                  <c:v>61018.810347737279</c:v>
                </c:pt>
                <c:pt idx="220">
                  <c:v>48280</c:v>
                </c:pt>
                <c:pt idx="221">
                  <c:v>49810</c:v>
                </c:pt>
                <c:pt idx="222">
                  <c:v>50150</c:v>
                </c:pt>
                <c:pt idx="223">
                  <c:v>50915</c:v>
                </c:pt>
                <c:pt idx="224">
                  <c:v>52275</c:v>
                </c:pt>
                <c:pt idx="225">
                  <c:v>52955</c:v>
                </c:pt>
                <c:pt idx="226">
                  <c:v>53550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D1-4BEC-97E8-0110D4EB2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782168"/>
        <c:axId val="1185772328"/>
      </c:lineChart>
      <c:catAx>
        <c:axId val="118578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Size (small</a:t>
                </a:r>
                <a:r>
                  <a:rPr lang="en-GB" baseline="0"/>
                  <a:t> to large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3.5576053170642198E-2"/>
              <c:y val="7.599541137635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72328"/>
        <c:crosses val="autoZero"/>
        <c:auto val="1"/>
        <c:lblAlgn val="ctr"/>
        <c:lblOffset val="100"/>
        <c:noMultiLvlLbl val="0"/>
      </c:catAx>
      <c:valAx>
        <c:axId val="1185772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Increase</a:t>
                </a:r>
                <a:r>
                  <a:rPr lang="en-GB" baseline="0"/>
                  <a:t> in  budget £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8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2022/23 % Contribution by Secondary Schools - Deprivation (Most to Least)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5939736607813894"/>
          <c:y val="0.8166501573475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5486026801713E-2"/>
          <c:y val="0.12807770445220484"/>
          <c:w val="0.94699394128597358"/>
          <c:h val="0.69289984198855414"/>
        </c:manualLayout>
      </c:layout>
      <c:barChart>
        <c:barDir val="col"/>
        <c:grouping val="clustered"/>
        <c:varyColors val="0"/>
        <c:ser>
          <c:idx val="0"/>
          <c:order val="0"/>
          <c:tx>
            <c:v>Model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Deprivation!$K$232:$K$275</c:f>
              <c:numCache>
                <c:formatCode>0.0%</c:formatCode>
                <c:ptCount val="44"/>
                <c:pt idx="0">
                  <c:v>0.14627602361654041</c:v>
                </c:pt>
                <c:pt idx="1">
                  <c:v>0.12223299302903282</c:v>
                </c:pt>
                <c:pt idx="2">
                  <c:v>0.11476896927617156</c:v>
                </c:pt>
                <c:pt idx="3">
                  <c:v>0.10688354957857089</c:v>
                </c:pt>
                <c:pt idx="4">
                  <c:v>9.298170701323917E-2</c:v>
                </c:pt>
                <c:pt idx="5">
                  <c:v>9.1165471518549479E-2</c:v>
                </c:pt>
                <c:pt idx="6">
                  <c:v>8.8793498359213657E-2</c:v>
                </c:pt>
                <c:pt idx="7">
                  <c:v>7.6884865504068117E-2</c:v>
                </c:pt>
                <c:pt idx="8">
                  <c:v>7.0603457742241235E-2</c:v>
                </c:pt>
                <c:pt idx="9">
                  <c:v>6.9511083315957137E-2</c:v>
                </c:pt>
                <c:pt idx="10">
                  <c:v>6.7183321858423267E-2</c:v>
                </c:pt>
                <c:pt idx="11">
                  <c:v>6.6603966461485184E-2</c:v>
                </c:pt>
                <c:pt idx="12">
                  <c:v>6.1517926441066517E-2</c:v>
                </c:pt>
                <c:pt idx="13">
                  <c:v>6.086260688881915E-2</c:v>
                </c:pt>
                <c:pt idx="14">
                  <c:v>6.0258685531853373E-2</c:v>
                </c:pt>
                <c:pt idx="15">
                  <c:v>6.0084665385458112E-2</c:v>
                </c:pt>
                <c:pt idx="16">
                  <c:v>5.9191952570647327E-2</c:v>
                </c:pt>
                <c:pt idx="17">
                  <c:v>5.8515928924772399E-2</c:v>
                </c:pt>
                <c:pt idx="18">
                  <c:v>5.6321765975464379E-2</c:v>
                </c:pt>
                <c:pt idx="19">
                  <c:v>5.4473515166009678E-2</c:v>
                </c:pt>
                <c:pt idx="20">
                  <c:v>5.3426209351955085E-2</c:v>
                </c:pt>
                <c:pt idx="21">
                  <c:v>5.2865268451159249E-2</c:v>
                </c:pt>
                <c:pt idx="22">
                  <c:v>5.1302439698653189E-2</c:v>
                </c:pt>
                <c:pt idx="23">
                  <c:v>5.0977977686151588E-2</c:v>
                </c:pt>
                <c:pt idx="24">
                  <c:v>5.0631545329643077E-2</c:v>
                </c:pt>
                <c:pt idx="25">
                  <c:v>4.6743823291231348E-2</c:v>
                </c:pt>
                <c:pt idx="26">
                  <c:v>4.6133204000548843E-2</c:v>
                </c:pt>
                <c:pt idx="27">
                  <c:v>4.6106359396966091E-2</c:v>
                </c:pt>
                <c:pt idx="28">
                  <c:v>4.4078582730800363E-2</c:v>
                </c:pt>
                <c:pt idx="29">
                  <c:v>4.3297688862809436E-2</c:v>
                </c:pt>
                <c:pt idx="30">
                  <c:v>4.240811941847087E-2</c:v>
                </c:pt>
                <c:pt idx="31">
                  <c:v>4.0494774443065845E-2</c:v>
                </c:pt>
                <c:pt idx="32">
                  <c:v>3.9259743087306745E-2</c:v>
                </c:pt>
                <c:pt idx="33">
                  <c:v>3.7787183481604765E-2</c:v>
                </c:pt>
                <c:pt idx="34">
                  <c:v>3.7679448198310352E-2</c:v>
                </c:pt>
                <c:pt idx="35">
                  <c:v>3.5640835011179178E-2</c:v>
                </c:pt>
                <c:pt idx="36">
                  <c:v>3.2817072044275433E-2</c:v>
                </c:pt>
                <c:pt idx="37">
                  <c:v>3.1673671481791073E-2</c:v>
                </c:pt>
                <c:pt idx="38">
                  <c:v>3.1022971101967469E-2</c:v>
                </c:pt>
                <c:pt idx="39">
                  <c:v>3.0677489236613797E-2</c:v>
                </c:pt>
                <c:pt idx="40">
                  <c:v>2.6202903587077511E-2</c:v>
                </c:pt>
                <c:pt idx="41">
                  <c:v>2.4268933540504179E-2</c:v>
                </c:pt>
                <c:pt idx="42">
                  <c:v>2.4255040255484833E-2</c:v>
                </c:pt>
                <c:pt idx="43">
                  <c:v>2.2980868335066299E-2</c:v>
                </c:pt>
              </c:numCache>
            </c:numRef>
          </c:cat>
          <c:val>
            <c:numRef>
              <c:f>Deprivation!$O$232:$O$275</c:f>
              <c:numCache>
                <c:formatCode>0.0%</c:formatCode>
                <c:ptCount val="44"/>
                <c:pt idx="0">
                  <c:v>-1.2292950367835112E-2</c:v>
                </c:pt>
                <c:pt idx="1">
                  <c:v>-1.0107523203899925E-2</c:v>
                </c:pt>
                <c:pt idx="2">
                  <c:v>-6.7887163091908988E-3</c:v>
                </c:pt>
                <c:pt idx="3">
                  <c:v>-7.6718411319013895E-3</c:v>
                </c:pt>
                <c:pt idx="4">
                  <c:v>-8.1232128456196571E-3</c:v>
                </c:pt>
                <c:pt idx="5">
                  <c:v>-1.8951610777589927E-2</c:v>
                </c:pt>
                <c:pt idx="6">
                  <c:v>-1.0004817123184056E-2</c:v>
                </c:pt>
                <c:pt idx="7">
                  <c:v>-5.7395300725464398E-3</c:v>
                </c:pt>
                <c:pt idx="8">
                  <c:v>-0.10588601572318111</c:v>
                </c:pt>
                <c:pt idx="9">
                  <c:v>0</c:v>
                </c:pt>
                <c:pt idx="10">
                  <c:v>-7.318951295112514E-3</c:v>
                </c:pt>
                <c:pt idx="11">
                  <c:v>-9.8510705970856864E-3</c:v>
                </c:pt>
                <c:pt idx="12">
                  <c:v>-7.294129933159553E-3</c:v>
                </c:pt>
                <c:pt idx="13">
                  <c:v>-4.289137875391316E-3</c:v>
                </c:pt>
                <c:pt idx="14">
                  <c:v>-4.2171284606936149E-3</c:v>
                </c:pt>
                <c:pt idx="15">
                  <c:v>-7.2061050581219586E-3</c:v>
                </c:pt>
                <c:pt idx="16">
                  <c:v>-1.3163533637436498E-2</c:v>
                </c:pt>
                <c:pt idx="17">
                  <c:v>-6.8094859392134359E-3</c:v>
                </c:pt>
                <c:pt idx="18">
                  <c:v>-6.7879882146121796E-3</c:v>
                </c:pt>
                <c:pt idx="19">
                  <c:v>-6.365568956185696E-3</c:v>
                </c:pt>
                <c:pt idx="20">
                  <c:v>0</c:v>
                </c:pt>
                <c:pt idx="21">
                  <c:v>0</c:v>
                </c:pt>
                <c:pt idx="22">
                  <c:v>-9.2481267997390672E-3</c:v>
                </c:pt>
                <c:pt idx="23">
                  <c:v>-5.0870230236021476E-3</c:v>
                </c:pt>
                <c:pt idx="24">
                  <c:v>0</c:v>
                </c:pt>
                <c:pt idx="25">
                  <c:v>0</c:v>
                </c:pt>
                <c:pt idx="26">
                  <c:v>-1.1710880060639044E-2</c:v>
                </c:pt>
                <c:pt idx="27">
                  <c:v>0</c:v>
                </c:pt>
                <c:pt idx="28">
                  <c:v>-9.9666788774010646E-3</c:v>
                </c:pt>
                <c:pt idx="29">
                  <c:v>-1.1705273971379833E-3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-1.0114853288582509E-2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1-4691-BDBA-DA499034D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782168"/>
        <c:axId val="1185772328"/>
      </c:barChart>
      <c:lineChart>
        <c:grouping val="standard"/>
        <c:varyColors val="0"/>
        <c:ser>
          <c:idx val="2"/>
          <c:order val="1"/>
          <c:tx>
            <c:v>Model 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Deprivation!$K$232:$K$275</c:f>
              <c:numCache>
                <c:formatCode>0.0%</c:formatCode>
                <c:ptCount val="44"/>
                <c:pt idx="0">
                  <c:v>0.14627602361654041</c:v>
                </c:pt>
                <c:pt idx="1">
                  <c:v>0.12223299302903282</c:v>
                </c:pt>
                <c:pt idx="2">
                  <c:v>0.11476896927617156</c:v>
                </c:pt>
                <c:pt idx="3">
                  <c:v>0.10688354957857089</c:v>
                </c:pt>
                <c:pt idx="4">
                  <c:v>9.298170701323917E-2</c:v>
                </c:pt>
                <c:pt idx="5">
                  <c:v>9.1165471518549479E-2</c:v>
                </c:pt>
                <c:pt idx="6">
                  <c:v>8.8793498359213657E-2</c:v>
                </c:pt>
                <c:pt idx="7">
                  <c:v>7.6884865504068117E-2</c:v>
                </c:pt>
                <c:pt idx="8">
                  <c:v>7.0603457742241235E-2</c:v>
                </c:pt>
                <c:pt idx="9">
                  <c:v>6.9511083315957137E-2</c:v>
                </c:pt>
                <c:pt idx="10">
                  <c:v>6.7183321858423267E-2</c:v>
                </c:pt>
                <c:pt idx="11">
                  <c:v>6.6603966461485184E-2</c:v>
                </c:pt>
                <c:pt idx="12">
                  <c:v>6.1517926441066517E-2</c:v>
                </c:pt>
                <c:pt idx="13">
                  <c:v>6.086260688881915E-2</c:v>
                </c:pt>
                <c:pt idx="14">
                  <c:v>6.0258685531853373E-2</c:v>
                </c:pt>
                <c:pt idx="15">
                  <c:v>6.0084665385458112E-2</c:v>
                </c:pt>
                <c:pt idx="16">
                  <c:v>5.9191952570647327E-2</c:v>
                </c:pt>
                <c:pt idx="17">
                  <c:v>5.8515928924772399E-2</c:v>
                </c:pt>
                <c:pt idx="18">
                  <c:v>5.6321765975464379E-2</c:v>
                </c:pt>
                <c:pt idx="19">
                  <c:v>5.4473515166009678E-2</c:v>
                </c:pt>
                <c:pt idx="20">
                  <c:v>5.3426209351955085E-2</c:v>
                </c:pt>
                <c:pt idx="21">
                  <c:v>5.2865268451159249E-2</c:v>
                </c:pt>
                <c:pt idx="22">
                  <c:v>5.1302439698653189E-2</c:v>
                </c:pt>
                <c:pt idx="23">
                  <c:v>5.0977977686151588E-2</c:v>
                </c:pt>
                <c:pt idx="24">
                  <c:v>5.0631545329643077E-2</c:v>
                </c:pt>
                <c:pt idx="25">
                  <c:v>4.6743823291231348E-2</c:v>
                </c:pt>
                <c:pt idx="26">
                  <c:v>4.6133204000548843E-2</c:v>
                </c:pt>
                <c:pt idx="27">
                  <c:v>4.6106359396966091E-2</c:v>
                </c:pt>
                <c:pt idx="28">
                  <c:v>4.4078582730800363E-2</c:v>
                </c:pt>
                <c:pt idx="29">
                  <c:v>4.3297688862809436E-2</c:v>
                </c:pt>
                <c:pt idx="30">
                  <c:v>4.240811941847087E-2</c:v>
                </c:pt>
                <c:pt idx="31">
                  <c:v>4.0494774443065845E-2</c:v>
                </c:pt>
                <c:pt idx="32">
                  <c:v>3.9259743087306745E-2</c:v>
                </c:pt>
                <c:pt idx="33">
                  <c:v>3.7787183481604765E-2</c:v>
                </c:pt>
                <c:pt idx="34">
                  <c:v>3.7679448198310352E-2</c:v>
                </c:pt>
                <c:pt idx="35">
                  <c:v>3.5640835011179178E-2</c:v>
                </c:pt>
                <c:pt idx="36">
                  <c:v>3.2817072044275433E-2</c:v>
                </c:pt>
                <c:pt idx="37">
                  <c:v>3.1673671481791073E-2</c:v>
                </c:pt>
                <c:pt idx="38">
                  <c:v>3.1022971101967469E-2</c:v>
                </c:pt>
                <c:pt idx="39">
                  <c:v>3.0677489236613797E-2</c:v>
                </c:pt>
                <c:pt idx="40">
                  <c:v>2.6202903587077511E-2</c:v>
                </c:pt>
                <c:pt idx="41">
                  <c:v>2.4268933540504179E-2</c:v>
                </c:pt>
                <c:pt idx="42">
                  <c:v>2.4255040255484833E-2</c:v>
                </c:pt>
                <c:pt idx="43">
                  <c:v>2.2980868335066299E-2</c:v>
                </c:pt>
              </c:numCache>
            </c:numRef>
          </c:cat>
          <c:val>
            <c:numRef>
              <c:f>Deprivation!$X$232:$X$275</c:f>
              <c:numCache>
                <c:formatCode>0.0%</c:formatCode>
                <c:ptCount val="44"/>
                <c:pt idx="0">
                  <c:v>-3.6584428238944917E-3</c:v>
                </c:pt>
                <c:pt idx="1">
                  <c:v>-3.856137514542851E-3</c:v>
                </c:pt>
                <c:pt idx="2">
                  <c:v>-3.9475630209333612E-3</c:v>
                </c:pt>
                <c:pt idx="3">
                  <c:v>-3.7499514953313598E-3</c:v>
                </c:pt>
                <c:pt idx="4">
                  <c:v>-3.9114774579116305E-3</c:v>
                </c:pt>
                <c:pt idx="5">
                  <c:v>-6.8741136989817495E-3</c:v>
                </c:pt>
                <c:pt idx="6">
                  <c:v>-4.0727867979774065E-3</c:v>
                </c:pt>
                <c:pt idx="7">
                  <c:v>-4.1659936529736194E-3</c:v>
                </c:pt>
                <c:pt idx="8">
                  <c:v>-9.8072310839554019E-2</c:v>
                </c:pt>
                <c:pt idx="9">
                  <c:v>-1.9061499554756671E-3</c:v>
                </c:pt>
                <c:pt idx="10">
                  <c:v>-4.2262374602908895E-3</c:v>
                </c:pt>
                <c:pt idx="11">
                  <c:v>-4.2082927320916249E-3</c:v>
                </c:pt>
                <c:pt idx="12">
                  <c:v>-4.2326105392964507E-3</c:v>
                </c:pt>
                <c:pt idx="13">
                  <c:v>-4.289137875391316E-3</c:v>
                </c:pt>
                <c:pt idx="14">
                  <c:v>-4.2171284606936149E-3</c:v>
                </c:pt>
                <c:pt idx="15">
                  <c:v>-4.2772348528653673E-3</c:v>
                </c:pt>
                <c:pt idx="16">
                  <c:v>-4.2028146775572213E-3</c:v>
                </c:pt>
                <c:pt idx="17">
                  <c:v>-4.1513896095526663E-3</c:v>
                </c:pt>
                <c:pt idx="18">
                  <c:v>-4.247812509851216E-3</c:v>
                </c:pt>
                <c:pt idx="19">
                  <c:v>-4.1616064890545772E-3</c:v>
                </c:pt>
                <c:pt idx="20">
                  <c:v>-2.6002412765585435E-3</c:v>
                </c:pt>
                <c:pt idx="21">
                  <c:v>-2.7079727820479454E-3</c:v>
                </c:pt>
                <c:pt idx="22">
                  <c:v>-4.2334396755976294E-3</c:v>
                </c:pt>
                <c:pt idx="23">
                  <c:v>-4.2611288712483446E-3</c:v>
                </c:pt>
                <c:pt idx="24">
                  <c:v>-2.7858097649786891E-3</c:v>
                </c:pt>
                <c:pt idx="25">
                  <c:v>-2.5825114563218831E-3</c:v>
                </c:pt>
                <c:pt idx="26">
                  <c:v>-4.2530311671164023E-3</c:v>
                </c:pt>
                <c:pt idx="27">
                  <c:v>-2.5899478918894945E-3</c:v>
                </c:pt>
                <c:pt idx="28">
                  <c:v>-4.2081886256685802E-3</c:v>
                </c:pt>
                <c:pt idx="29">
                  <c:v>-3.9424507713970505E-3</c:v>
                </c:pt>
                <c:pt idx="30">
                  <c:v>-2.6062805894397469E-3</c:v>
                </c:pt>
                <c:pt idx="31">
                  <c:v>-2.6825485606302032E-3</c:v>
                </c:pt>
                <c:pt idx="32">
                  <c:v>-2.7445747752565764E-3</c:v>
                </c:pt>
                <c:pt idx="33">
                  <c:v>-2.5925943552315275E-3</c:v>
                </c:pt>
                <c:pt idx="34">
                  <c:v>-2.7745214061955709E-3</c:v>
                </c:pt>
                <c:pt idx="35">
                  <c:v>-4.2548605567903517E-3</c:v>
                </c:pt>
                <c:pt idx="36">
                  <c:v>-2.7344441654601208E-3</c:v>
                </c:pt>
                <c:pt idx="37">
                  <c:v>-2.7237864554078553E-3</c:v>
                </c:pt>
                <c:pt idx="38">
                  <c:v>-2.5446138636450338E-3</c:v>
                </c:pt>
                <c:pt idx="39">
                  <c:v>-2.7109063977436743E-3</c:v>
                </c:pt>
                <c:pt idx="40">
                  <c:v>-2.7394550697091842E-3</c:v>
                </c:pt>
                <c:pt idx="41">
                  <c:v>-2.7858097649786891E-3</c:v>
                </c:pt>
                <c:pt idx="42">
                  <c:v>-2.6179047649583067E-3</c:v>
                </c:pt>
                <c:pt idx="43">
                  <c:v>-2.7422856925574932E-3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81-4691-BDBA-DA499034D191}"/>
            </c:ext>
          </c:extLst>
        </c:ser>
        <c:ser>
          <c:idx val="1"/>
          <c:order val="2"/>
          <c:tx>
            <c:v>2021/22 v Model 1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Deprivation!$K$232:$K$275</c:f>
              <c:numCache>
                <c:formatCode>0.0%</c:formatCode>
                <c:ptCount val="44"/>
                <c:pt idx="0">
                  <c:v>0.14627602361654041</c:v>
                </c:pt>
                <c:pt idx="1">
                  <c:v>0.12223299302903282</c:v>
                </c:pt>
                <c:pt idx="2">
                  <c:v>0.11476896927617156</c:v>
                </c:pt>
                <c:pt idx="3">
                  <c:v>0.10688354957857089</c:v>
                </c:pt>
                <c:pt idx="4">
                  <c:v>9.298170701323917E-2</c:v>
                </c:pt>
                <c:pt idx="5">
                  <c:v>9.1165471518549479E-2</c:v>
                </c:pt>
                <c:pt idx="6">
                  <c:v>8.8793498359213657E-2</c:v>
                </c:pt>
                <c:pt idx="7">
                  <c:v>7.6884865504068117E-2</c:v>
                </c:pt>
                <c:pt idx="8">
                  <c:v>7.0603457742241235E-2</c:v>
                </c:pt>
                <c:pt idx="9">
                  <c:v>6.9511083315957137E-2</c:v>
                </c:pt>
                <c:pt idx="10">
                  <c:v>6.7183321858423267E-2</c:v>
                </c:pt>
                <c:pt idx="11">
                  <c:v>6.6603966461485184E-2</c:v>
                </c:pt>
                <c:pt idx="12">
                  <c:v>6.1517926441066517E-2</c:v>
                </c:pt>
                <c:pt idx="13">
                  <c:v>6.086260688881915E-2</c:v>
                </c:pt>
                <c:pt idx="14">
                  <c:v>6.0258685531853373E-2</c:v>
                </c:pt>
                <c:pt idx="15">
                  <c:v>6.0084665385458112E-2</c:v>
                </c:pt>
                <c:pt idx="16">
                  <c:v>5.9191952570647327E-2</c:v>
                </c:pt>
                <c:pt idx="17">
                  <c:v>5.8515928924772399E-2</c:v>
                </c:pt>
                <c:pt idx="18">
                  <c:v>5.6321765975464379E-2</c:v>
                </c:pt>
                <c:pt idx="19">
                  <c:v>5.4473515166009678E-2</c:v>
                </c:pt>
                <c:pt idx="20">
                  <c:v>5.3426209351955085E-2</c:v>
                </c:pt>
                <c:pt idx="21">
                  <c:v>5.2865268451159249E-2</c:v>
                </c:pt>
                <c:pt idx="22">
                  <c:v>5.1302439698653189E-2</c:v>
                </c:pt>
                <c:pt idx="23">
                  <c:v>5.0977977686151588E-2</c:v>
                </c:pt>
                <c:pt idx="24">
                  <c:v>5.0631545329643077E-2</c:v>
                </c:pt>
                <c:pt idx="25">
                  <c:v>4.6743823291231348E-2</c:v>
                </c:pt>
                <c:pt idx="26">
                  <c:v>4.6133204000548843E-2</c:v>
                </c:pt>
                <c:pt idx="27">
                  <c:v>4.6106359396966091E-2</c:v>
                </c:pt>
                <c:pt idx="28">
                  <c:v>4.4078582730800363E-2</c:v>
                </c:pt>
                <c:pt idx="29">
                  <c:v>4.3297688862809436E-2</c:v>
                </c:pt>
                <c:pt idx="30">
                  <c:v>4.240811941847087E-2</c:v>
                </c:pt>
                <c:pt idx="31">
                  <c:v>4.0494774443065845E-2</c:v>
                </c:pt>
                <c:pt idx="32">
                  <c:v>3.9259743087306745E-2</c:v>
                </c:pt>
                <c:pt idx="33">
                  <c:v>3.7787183481604765E-2</c:v>
                </c:pt>
                <c:pt idx="34">
                  <c:v>3.7679448198310352E-2</c:v>
                </c:pt>
                <c:pt idx="35">
                  <c:v>3.5640835011179178E-2</c:v>
                </c:pt>
                <c:pt idx="36">
                  <c:v>3.2817072044275433E-2</c:v>
                </c:pt>
                <c:pt idx="37">
                  <c:v>3.1673671481791073E-2</c:v>
                </c:pt>
                <c:pt idx="38">
                  <c:v>3.1022971101967469E-2</c:v>
                </c:pt>
                <c:pt idx="39">
                  <c:v>3.0677489236613797E-2</c:v>
                </c:pt>
                <c:pt idx="40">
                  <c:v>2.6202903587077511E-2</c:v>
                </c:pt>
                <c:pt idx="41">
                  <c:v>2.4268933540504179E-2</c:v>
                </c:pt>
                <c:pt idx="42">
                  <c:v>2.4255040255484833E-2</c:v>
                </c:pt>
                <c:pt idx="43">
                  <c:v>2.2980868335066299E-2</c:v>
                </c:pt>
              </c:numCache>
            </c:numRef>
          </c:cat>
          <c:val>
            <c:numRef>
              <c:f>Deprivation!$AG$232:$AG$276</c:f>
              <c:numCache>
                <c:formatCode>0.0%</c:formatCode>
                <c:ptCount val="45"/>
                <c:pt idx="0">
                  <c:v>2.0330473705877788E-2</c:v>
                </c:pt>
                <c:pt idx="1">
                  <c:v>2.0304764410628326E-2</c:v>
                </c:pt>
                <c:pt idx="2">
                  <c:v>2.0485195366952647E-2</c:v>
                </c:pt>
                <c:pt idx="3">
                  <c:v>1.9917830366433575E-2</c:v>
                </c:pt>
                <c:pt idx="4">
                  <c:v>2.0217396932453294E-2</c:v>
                </c:pt>
                <c:pt idx="5">
                  <c:v>1.159415002890127E-2</c:v>
                </c:pt>
                <c:pt idx="6">
                  <c:v>2.0660313612158913E-2</c:v>
                </c:pt>
                <c:pt idx="7">
                  <c:v>2.0498669639458771E-2</c:v>
                </c:pt>
                <c:pt idx="8">
                  <c:v>1.4319064656077287E-2</c:v>
                </c:pt>
                <c:pt idx="9">
                  <c:v>3.3562364197147039E-2</c:v>
                </c:pt>
                <c:pt idx="10">
                  <c:v>2.0620379869530275E-2</c:v>
                </c:pt>
                <c:pt idx="11">
                  <c:v>2.0442903419379117E-2</c:v>
                </c:pt>
                <c:pt idx="12">
                  <c:v>2.0395905887747104E-2</c:v>
                </c:pt>
                <c:pt idx="13">
                  <c:v>2.0326151573190211E-2</c:v>
                </c:pt>
                <c:pt idx="14">
                  <c:v>1.9744655027490197E-2</c:v>
                </c:pt>
                <c:pt idx="15">
                  <c:v>2.0613780367434057E-2</c:v>
                </c:pt>
                <c:pt idx="16">
                  <c:v>2.0140899609532935E-2</c:v>
                </c:pt>
                <c:pt idx="17">
                  <c:v>2.0446752084324653E-2</c:v>
                </c:pt>
                <c:pt idx="18">
                  <c:v>2.0430375159586588E-2</c:v>
                </c:pt>
                <c:pt idx="19">
                  <c:v>2.0370944878984412E-2</c:v>
                </c:pt>
                <c:pt idx="20">
                  <c:v>2.0313942751615882E-2</c:v>
                </c:pt>
                <c:pt idx="21">
                  <c:v>2.0325982742090125E-2</c:v>
                </c:pt>
                <c:pt idx="22">
                  <c:v>2.0490887334339042E-2</c:v>
                </c:pt>
                <c:pt idx="23">
                  <c:v>2.0459292514407618E-2</c:v>
                </c:pt>
                <c:pt idx="24">
                  <c:v>2.0313942751615882E-2</c:v>
                </c:pt>
                <c:pt idx="25">
                  <c:v>2.0313942751615882E-2</c:v>
                </c:pt>
                <c:pt idx="26">
                  <c:v>2.0266584867865891E-2</c:v>
                </c:pt>
                <c:pt idx="27">
                  <c:v>2.0313942751615882E-2</c:v>
                </c:pt>
                <c:pt idx="28">
                  <c:v>2.0111086684854139E-2</c:v>
                </c:pt>
                <c:pt idx="29">
                  <c:v>2.0313942751615882E-2</c:v>
                </c:pt>
                <c:pt idx="30">
                  <c:v>2.0297462817147886E-2</c:v>
                </c:pt>
                <c:pt idx="31">
                  <c:v>2.0313942751615882E-2</c:v>
                </c:pt>
                <c:pt idx="32">
                  <c:v>2.0313942751615882E-2</c:v>
                </c:pt>
                <c:pt idx="33">
                  <c:v>2.0313942751615882E-2</c:v>
                </c:pt>
                <c:pt idx="34">
                  <c:v>2.0313942751615882E-2</c:v>
                </c:pt>
                <c:pt idx="35">
                  <c:v>2.0313942751615882E-2</c:v>
                </c:pt>
                <c:pt idx="36">
                  <c:v>2.0313942751615882E-2</c:v>
                </c:pt>
                <c:pt idx="37">
                  <c:v>2.0313942751615882E-2</c:v>
                </c:pt>
                <c:pt idx="38">
                  <c:v>2.0313942751615882E-2</c:v>
                </c:pt>
                <c:pt idx="39">
                  <c:v>2.0313942751615882E-2</c:v>
                </c:pt>
                <c:pt idx="40">
                  <c:v>2.0313942751615882E-2</c:v>
                </c:pt>
                <c:pt idx="41">
                  <c:v>2.0313942751615882E-2</c:v>
                </c:pt>
                <c:pt idx="42">
                  <c:v>2.0313942751615882E-2</c:v>
                </c:pt>
                <c:pt idx="43">
                  <c:v>2.0313942751615882E-2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8-460B-8FEF-BA0799A47D02}"/>
            </c:ext>
          </c:extLst>
        </c:ser>
        <c:ser>
          <c:idx val="3"/>
          <c:order val="3"/>
          <c:tx>
            <c:v>2021/22 v Model 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Deprivation!$AK$232:$AK$275</c:f>
              <c:numCache>
                <c:formatCode>0.0%</c:formatCode>
                <c:ptCount val="44"/>
                <c:pt idx="0">
                  <c:v>2.9250174315291165E-2</c:v>
                </c:pt>
                <c:pt idx="1">
                  <c:v>2.6748210292410961E-2</c:v>
                </c:pt>
                <c:pt idx="2">
                  <c:v>2.3404367667997038E-2</c:v>
                </c:pt>
                <c:pt idx="3">
                  <c:v>2.3948760188711036E-2</c:v>
                </c:pt>
                <c:pt idx="4">
                  <c:v>2.4549473022411221E-2</c:v>
                </c:pt>
                <c:pt idx="5">
                  <c:v>2.4047690064163876E-2</c:v>
                </c:pt>
                <c:pt idx="6">
                  <c:v>2.6776088756123043E-2</c:v>
                </c:pt>
                <c:pt idx="7">
                  <c:v>2.2113731156407614E-2</c:v>
                </c:pt>
                <c:pt idx="8">
                  <c:v>2.3183247487832966E-2</c:v>
                </c:pt>
                <c:pt idx="9">
                  <c:v>3.1592239342651318E-2</c:v>
                </c:pt>
                <c:pt idx="10">
                  <c:v>2.3800139141696843E-2</c:v>
                </c:pt>
                <c:pt idx="11">
                  <c:v>2.6258324167627009E-2</c:v>
                </c:pt>
                <c:pt idx="12">
                  <c:v>2.3542821756274711E-2</c:v>
                </c:pt>
                <c:pt idx="13">
                  <c:v>2.0326151573190211E-2</c:v>
                </c:pt>
                <c:pt idx="14">
                  <c:v>1.9744655027490197E-2</c:v>
                </c:pt>
                <c:pt idx="15">
                  <c:v>2.3624722827517854E-2</c:v>
                </c:pt>
                <c:pt idx="16">
                  <c:v>2.9404031052753202E-2</c:v>
                </c:pt>
                <c:pt idx="17">
                  <c:v>2.3177794847952567E-2</c:v>
                </c:pt>
                <c:pt idx="18">
                  <c:v>2.3040162814813407E-2</c:v>
                </c:pt>
                <c:pt idx="19">
                  <c:v>2.263421112138099E-2</c:v>
                </c:pt>
                <c:pt idx="20">
                  <c:v>1.7660880322624941E-2</c:v>
                </c:pt>
                <c:pt idx="21">
                  <c:v>1.7562967752008222E-2</c:v>
                </c:pt>
                <c:pt idx="22">
                  <c:v>2.5656098374000423E-2</c:v>
                </c:pt>
                <c:pt idx="23">
                  <c:v>2.1306393096977204E-2</c:v>
                </c:pt>
                <c:pt idx="24">
                  <c:v>1.7471542206554523E-2</c:v>
                </c:pt>
                <c:pt idx="25">
                  <c:v>1.7678970305414883E-2</c:v>
                </c:pt>
                <c:pt idx="26">
                  <c:v>2.7965742804079746E-2</c:v>
                </c:pt>
                <c:pt idx="27">
                  <c:v>1.7671382806520877E-2</c:v>
                </c:pt>
                <c:pt idx="28">
                  <c:v>2.6044523088487599E-2</c:v>
                </c:pt>
                <c:pt idx="29">
                  <c:v>1.748239628190118E-2</c:v>
                </c:pt>
                <c:pt idx="30">
                  <c:v>1.7638281344352934E-2</c:v>
                </c:pt>
                <c:pt idx="31">
                  <c:v>1.7576901053096606E-2</c:v>
                </c:pt>
                <c:pt idx="32">
                  <c:v>1.7513614841497216E-2</c:v>
                </c:pt>
                <c:pt idx="33">
                  <c:v>1.7668682583074018E-2</c:v>
                </c:pt>
                <c:pt idx="34">
                  <c:v>1.748305987641172E-2</c:v>
                </c:pt>
                <c:pt idx="35">
                  <c:v>2.6354070041669807E-2</c:v>
                </c:pt>
                <c:pt idx="36">
                  <c:v>1.7523951243921115E-2</c:v>
                </c:pt>
                <c:pt idx="37">
                  <c:v>1.7534825454085246E-2</c:v>
                </c:pt>
                <c:pt idx="38">
                  <c:v>1.7717637747619794E-2</c:v>
                </c:pt>
                <c:pt idx="39">
                  <c:v>1.7547967156503454E-2</c:v>
                </c:pt>
                <c:pt idx="40">
                  <c:v>1.7518838548450003E-2</c:v>
                </c:pt>
                <c:pt idx="41">
                  <c:v>1.7471542206554523E-2</c:v>
                </c:pt>
                <c:pt idx="42">
                  <c:v>1.7642858019133029E-2</c:v>
                </c:pt>
                <c:pt idx="43">
                  <c:v>1.7515950424491201E-2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8-4C30-83E3-77FBE6A348E7}"/>
            </c:ext>
          </c:extLst>
        </c:ser>
        <c:ser>
          <c:idx val="4"/>
          <c:order val="4"/>
          <c:tx>
            <c:v>2021/22 v NFF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Deprivation!$AO$232:$AO$275</c:f>
              <c:numCache>
                <c:formatCode>0.0%</c:formatCode>
                <c:ptCount val="44"/>
                <c:pt idx="0">
                  <c:v>3.3029453506343093E-2</c:v>
                </c:pt>
                <c:pt idx="1">
                  <c:v>3.0722819222711029E-2</c:v>
                </c:pt>
                <c:pt idx="2">
                  <c:v>2.7460332080393512E-2</c:v>
                </c:pt>
                <c:pt idx="3">
                  <c:v>2.7802971478512902E-2</c:v>
                </c:pt>
                <c:pt idx="4">
                  <c:v>2.8572711999219201E-2</c:v>
                </c:pt>
                <c:pt idx="5">
                  <c:v>3.1135835033277111E-2</c:v>
                </c:pt>
                <c:pt idx="6">
                  <c:v>3.0975030248362935E-2</c:v>
                </c:pt>
                <c:pt idx="7">
                  <c:v>2.6389663982034493E-2</c:v>
                </c:pt>
                <c:pt idx="8">
                  <c:v>0.13444044326907958</c:v>
                </c:pt>
                <c:pt idx="9">
                  <c:v>3.3562364197147039E-2</c:v>
                </c:pt>
                <c:pt idx="10">
                  <c:v>2.8145325430654844E-2</c:v>
                </c:pt>
                <c:pt idx="11">
                  <c:v>3.059537117788216E-2</c:v>
                </c:pt>
                <c:pt idx="12">
                  <c:v>2.78934945947708E-2</c:v>
                </c:pt>
                <c:pt idx="13">
                  <c:v>2.4721322609716628E-2</c:v>
                </c:pt>
                <c:pt idx="14">
                  <c:v>2.4063261352490508E-2</c:v>
                </c:pt>
                <c:pt idx="15">
                  <c:v>2.8021813557973882E-2</c:v>
                </c:pt>
                <c:pt idx="16">
                  <c:v>3.3748685199816469E-2</c:v>
                </c:pt>
                <c:pt idx="17">
                  <c:v>2.7443111505462806E-2</c:v>
                </c:pt>
                <c:pt idx="18">
                  <c:v>2.7404384009886585E-2</c:v>
                </c:pt>
                <c:pt idx="19">
                  <c:v>2.6907797274177952E-2</c:v>
                </c:pt>
                <c:pt idx="20">
                  <c:v>2.0313942751615882E-2</c:v>
                </c:pt>
                <c:pt idx="21">
                  <c:v>2.0325982742090125E-2</c:v>
                </c:pt>
                <c:pt idx="22">
                  <c:v>3.0016611563919753E-2</c:v>
                </c:pt>
                <c:pt idx="23">
                  <c:v>2.5676934695983762E-2</c:v>
                </c:pt>
                <c:pt idx="24">
                  <c:v>2.0313942751615882E-2</c:v>
                </c:pt>
                <c:pt idx="25">
                  <c:v>2.0313942751615882E-2</c:v>
                </c:pt>
                <c:pt idx="26">
                  <c:v>3.2356386692253575E-2</c:v>
                </c:pt>
                <c:pt idx="27">
                  <c:v>2.0313942751615882E-2</c:v>
                </c:pt>
                <c:pt idx="28">
                  <c:v>3.038055883629252E-2</c:v>
                </c:pt>
                <c:pt idx="29">
                  <c:v>2.1509647780784062E-2</c:v>
                </c:pt>
                <c:pt idx="30">
                  <c:v>2.0297462817147886E-2</c:v>
                </c:pt>
                <c:pt idx="31">
                  <c:v>2.0313942751615882E-2</c:v>
                </c:pt>
                <c:pt idx="32">
                  <c:v>2.0313942751615882E-2</c:v>
                </c:pt>
                <c:pt idx="33">
                  <c:v>2.0313942751615882E-2</c:v>
                </c:pt>
                <c:pt idx="34">
                  <c:v>2.0313942751615882E-2</c:v>
                </c:pt>
                <c:pt idx="35">
                  <c:v>3.0739723836940586E-2</c:v>
                </c:pt>
                <c:pt idx="36">
                  <c:v>2.0313942751615882E-2</c:v>
                </c:pt>
                <c:pt idx="37">
                  <c:v>2.0313942751615882E-2</c:v>
                </c:pt>
                <c:pt idx="38">
                  <c:v>2.0313942751615882E-2</c:v>
                </c:pt>
                <c:pt idx="39">
                  <c:v>2.0313942751615882E-2</c:v>
                </c:pt>
                <c:pt idx="40">
                  <c:v>2.0313942751615882E-2</c:v>
                </c:pt>
                <c:pt idx="41">
                  <c:v>2.0313942751615882E-2</c:v>
                </c:pt>
                <c:pt idx="42">
                  <c:v>2.0313942751615882E-2</c:v>
                </c:pt>
                <c:pt idx="43">
                  <c:v>2.0313942751615882E-2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D8-4C30-83E3-77FBE6A34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82168"/>
        <c:axId val="1185772328"/>
      </c:lineChart>
      <c:catAx>
        <c:axId val="118578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Deprivation % (high</a:t>
                </a:r>
                <a:r>
                  <a:rPr lang="en-GB" baseline="0"/>
                  <a:t> to low)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5576053170642198E-2"/>
              <c:y val="7.599541137635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72328"/>
        <c:crosses val="autoZero"/>
        <c:auto val="1"/>
        <c:lblAlgn val="ctr"/>
        <c:lblOffset val="100"/>
        <c:noMultiLvlLbl val="0"/>
      </c:catAx>
      <c:valAx>
        <c:axId val="1185772328"/>
        <c:scaling>
          <c:orientation val="minMax"/>
          <c:min val="-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Change in budget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8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2022/23 % Contribution by Primary Schools - Deprivation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5939736607813894"/>
          <c:y val="0.8166501573475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95486026801713E-2"/>
          <c:y val="0.12807770445220484"/>
          <c:w val="0.94699394128597358"/>
          <c:h val="0.69289984198855414"/>
        </c:manualLayout>
      </c:layout>
      <c:barChart>
        <c:barDir val="col"/>
        <c:grouping val="clustered"/>
        <c:varyColors val="0"/>
        <c:ser>
          <c:idx val="0"/>
          <c:order val="0"/>
          <c:tx>
            <c:v>Model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Deprivation!$K$5:$K$231</c:f>
              <c:numCache>
                <c:formatCode>0.0%</c:formatCode>
                <c:ptCount val="227"/>
                <c:pt idx="0">
                  <c:v>0.14839999627566164</c:v>
                </c:pt>
                <c:pt idx="1">
                  <c:v>0.14173180336089433</c:v>
                </c:pt>
                <c:pt idx="2">
                  <c:v>0.13922041423017217</c:v>
                </c:pt>
                <c:pt idx="3">
                  <c:v>0.13743850112541273</c:v>
                </c:pt>
                <c:pt idx="4">
                  <c:v>0.11481517517842445</c:v>
                </c:pt>
                <c:pt idx="5">
                  <c:v>0.10750389831027776</c:v>
                </c:pt>
                <c:pt idx="6">
                  <c:v>0.10745222343969978</c:v>
                </c:pt>
                <c:pt idx="7">
                  <c:v>0.10508486481511936</c:v>
                </c:pt>
                <c:pt idx="8">
                  <c:v>0.10497656521066158</c:v>
                </c:pt>
                <c:pt idx="9">
                  <c:v>9.7335596581712994E-2</c:v>
                </c:pt>
                <c:pt idx="10">
                  <c:v>9.2715872253695639E-2</c:v>
                </c:pt>
                <c:pt idx="11">
                  <c:v>9.2562443084889506E-2</c:v>
                </c:pt>
                <c:pt idx="12">
                  <c:v>9.2254092945589977E-2</c:v>
                </c:pt>
                <c:pt idx="13">
                  <c:v>8.4723111905873019E-2</c:v>
                </c:pt>
                <c:pt idx="14">
                  <c:v>8.1500029631096912E-2</c:v>
                </c:pt>
                <c:pt idx="15">
                  <c:v>8.130663595802809E-2</c:v>
                </c:pt>
                <c:pt idx="16">
                  <c:v>8.0690406989490288E-2</c:v>
                </c:pt>
                <c:pt idx="17">
                  <c:v>8.0006867947658003E-2</c:v>
                </c:pt>
                <c:pt idx="18">
                  <c:v>7.8184093192768492E-2</c:v>
                </c:pt>
                <c:pt idx="19">
                  <c:v>7.7299731492413551E-2</c:v>
                </c:pt>
                <c:pt idx="20">
                  <c:v>7.6957434014244874E-2</c:v>
                </c:pt>
                <c:pt idx="21">
                  <c:v>7.6405247021456124E-2</c:v>
                </c:pt>
                <c:pt idx="22">
                  <c:v>7.537690099327489E-2</c:v>
                </c:pt>
                <c:pt idx="23">
                  <c:v>7.4580799925059671E-2</c:v>
                </c:pt>
                <c:pt idx="24">
                  <c:v>7.2583327578998588E-2</c:v>
                </c:pt>
                <c:pt idx="25">
                  <c:v>7.1709426276464872E-2</c:v>
                </c:pt>
                <c:pt idx="26">
                  <c:v>7.1350505785573115E-2</c:v>
                </c:pt>
                <c:pt idx="27">
                  <c:v>6.9764740481816495E-2</c:v>
                </c:pt>
                <c:pt idx="28">
                  <c:v>6.6832384562970304E-2</c:v>
                </c:pt>
                <c:pt idx="29">
                  <c:v>6.6596805638180281E-2</c:v>
                </c:pt>
                <c:pt idx="30">
                  <c:v>6.4811937773989733E-2</c:v>
                </c:pt>
                <c:pt idx="31">
                  <c:v>6.4805007080107446E-2</c:v>
                </c:pt>
                <c:pt idx="32">
                  <c:v>6.4005134399244878E-2</c:v>
                </c:pt>
                <c:pt idx="33">
                  <c:v>6.3114793164513405E-2</c:v>
                </c:pt>
                <c:pt idx="34">
                  <c:v>6.2444520077418519E-2</c:v>
                </c:pt>
                <c:pt idx="35">
                  <c:v>6.185271626741469E-2</c:v>
                </c:pt>
                <c:pt idx="36">
                  <c:v>6.1806549123364515E-2</c:v>
                </c:pt>
                <c:pt idx="37">
                  <c:v>6.0847336797762448E-2</c:v>
                </c:pt>
                <c:pt idx="38">
                  <c:v>5.9167846428014599E-2</c:v>
                </c:pt>
                <c:pt idx="39">
                  <c:v>5.8933347504207367E-2</c:v>
                </c:pt>
                <c:pt idx="40">
                  <c:v>5.8814353734322922E-2</c:v>
                </c:pt>
                <c:pt idx="41">
                  <c:v>5.8590095147615588E-2</c:v>
                </c:pt>
                <c:pt idx="42">
                  <c:v>5.8274836736643444E-2</c:v>
                </c:pt>
                <c:pt idx="43">
                  <c:v>5.8105776831941812E-2</c:v>
                </c:pt>
                <c:pt idx="44">
                  <c:v>5.7490083403032154E-2</c:v>
                </c:pt>
                <c:pt idx="45">
                  <c:v>5.6316811695510019E-2</c:v>
                </c:pt>
                <c:pt idx="46">
                  <c:v>5.6119813530065274E-2</c:v>
                </c:pt>
                <c:pt idx="47">
                  <c:v>5.5606274218646438E-2</c:v>
                </c:pt>
                <c:pt idx="48">
                  <c:v>5.5215927281646808E-2</c:v>
                </c:pt>
                <c:pt idx="49">
                  <c:v>5.4933523630686557E-2</c:v>
                </c:pt>
                <c:pt idx="50">
                  <c:v>5.4743086936502074E-2</c:v>
                </c:pt>
                <c:pt idx="51">
                  <c:v>5.4435960723881967E-2</c:v>
                </c:pt>
                <c:pt idx="52">
                  <c:v>5.3821305071366204E-2</c:v>
                </c:pt>
                <c:pt idx="53">
                  <c:v>5.3551153091139815E-2</c:v>
                </c:pt>
                <c:pt idx="54">
                  <c:v>5.2622400900458076E-2</c:v>
                </c:pt>
                <c:pt idx="55">
                  <c:v>5.2107066560690786E-2</c:v>
                </c:pt>
                <c:pt idx="56">
                  <c:v>5.2049185951771063E-2</c:v>
                </c:pt>
                <c:pt idx="57">
                  <c:v>5.1720329435207685E-2</c:v>
                </c:pt>
                <c:pt idx="58">
                  <c:v>5.1559557405739441E-2</c:v>
                </c:pt>
                <c:pt idx="59">
                  <c:v>5.152239337844778E-2</c:v>
                </c:pt>
                <c:pt idx="60">
                  <c:v>5.1034432327373494E-2</c:v>
                </c:pt>
                <c:pt idx="61">
                  <c:v>5.0545827816163111E-2</c:v>
                </c:pt>
                <c:pt idx="62">
                  <c:v>4.9640290826511009E-2</c:v>
                </c:pt>
                <c:pt idx="63">
                  <c:v>4.9533869869792593E-2</c:v>
                </c:pt>
                <c:pt idx="64">
                  <c:v>4.9049851169437081E-2</c:v>
                </c:pt>
                <c:pt idx="65">
                  <c:v>4.8696520265941713E-2</c:v>
                </c:pt>
                <c:pt idx="66">
                  <c:v>4.74430231594936E-2</c:v>
                </c:pt>
                <c:pt idx="67">
                  <c:v>4.7049699237320546E-2</c:v>
                </c:pt>
                <c:pt idx="68">
                  <c:v>4.6951293881283697E-2</c:v>
                </c:pt>
                <c:pt idx="69">
                  <c:v>4.6504971774883982E-2</c:v>
                </c:pt>
                <c:pt idx="70">
                  <c:v>4.6137838248200662E-2</c:v>
                </c:pt>
                <c:pt idx="71">
                  <c:v>4.5891799466316718E-2</c:v>
                </c:pt>
                <c:pt idx="72">
                  <c:v>4.5470553812738852E-2</c:v>
                </c:pt>
                <c:pt idx="73">
                  <c:v>4.5211584406413541E-2</c:v>
                </c:pt>
                <c:pt idx="74">
                  <c:v>4.489457852894712E-2</c:v>
                </c:pt>
                <c:pt idx="75">
                  <c:v>4.480730329892401E-2</c:v>
                </c:pt>
                <c:pt idx="76">
                  <c:v>4.4762469222006801E-2</c:v>
                </c:pt>
                <c:pt idx="77">
                  <c:v>4.3859964296537463E-2</c:v>
                </c:pt>
                <c:pt idx="78">
                  <c:v>4.384876020186898E-2</c:v>
                </c:pt>
                <c:pt idx="79">
                  <c:v>4.3831598912605151E-2</c:v>
                </c:pt>
                <c:pt idx="80">
                  <c:v>4.3397537081893166E-2</c:v>
                </c:pt>
                <c:pt idx="81">
                  <c:v>4.2937426743057616E-2</c:v>
                </c:pt>
                <c:pt idx="82">
                  <c:v>4.257556061826024E-2</c:v>
                </c:pt>
                <c:pt idx="83">
                  <c:v>4.2101360436884366E-2</c:v>
                </c:pt>
                <c:pt idx="84">
                  <c:v>4.1966956076335986E-2</c:v>
                </c:pt>
                <c:pt idx="85">
                  <c:v>4.1823410440755111E-2</c:v>
                </c:pt>
                <c:pt idx="86">
                  <c:v>4.167026480058638E-2</c:v>
                </c:pt>
                <c:pt idx="87">
                  <c:v>4.1251005454518666E-2</c:v>
                </c:pt>
                <c:pt idx="88">
                  <c:v>4.1009396197773919E-2</c:v>
                </c:pt>
                <c:pt idx="89">
                  <c:v>4.0973745146891838E-2</c:v>
                </c:pt>
                <c:pt idx="90">
                  <c:v>4.0848337711064948E-2</c:v>
                </c:pt>
                <c:pt idx="91">
                  <c:v>4.0737368995470605E-2</c:v>
                </c:pt>
                <c:pt idx="92">
                  <c:v>4.0455678089365628E-2</c:v>
                </c:pt>
                <c:pt idx="93">
                  <c:v>4.0007292247336387E-2</c:v>
                </c:pt>
                <c:pt idx="94">
                  <c:v>3.9564683435353409E-2</c:v>
                </c:pt>
                <c:pt idx="95">
                  <c:v>3.9514432312156129E-2</c:v>
                </c:pt>
                <c:pt idx="96">
                  <c:v>3.9354418773880358E-2</c:v>
                </c:pt>
                <c:pt idx="97">
                  <c:v>3.9214653309731035E-2</c:v>
                </c:pt>
                <c:pt idx="98">
                  <c:v>3.9192759683182775E-2</c:v>
                </c:pt>
                <c:pt idx="99">
                  <c:v>3.8697487679605687E-2</c:v>
                </c:pt>
                <c:pt idx="100">
                  <c:v>3.8432976300027864E-2</c:v>
                </c:pt>
                <c:pt idx="101">
                  <c:v>3.8331935414647453E-2</c:v>
                </c:pt>
                <c:pt idx="102">
                  <c:v>3.7564514408107562E-2</c:v>
                </c:pt>
                <c:pt idx="103">
                  <c:v>3.7054239741036395E-2</c:v>
                </c:pt>
                <c:pt idx="104">
                  <c:v>3.6596611764933368E-2</c:v>
                </c:pt>
                <c:pt idx="105">
                  <c:v>3.6134800524903282E-2</c:v>
                </c:pt>
                <c:pt idx="106">
                  <c:v>3.6110138762235344E-2</c:v>
                </c:pt>
                <c:pt idx="107">
                  <c:v>3.5751797677359684E-2</c:v>
                </c:pt>
                <c:pt idx="108">
                  <c:v>3.5188874288411345E-2</c:v>
                </c:pt>
                <c:pt idx="109">
                  <c:v>3.485448795723655E-2</c:v>
                </c:pt>
                <c:pt idx="110">
                  <c:v>3.4338627123126186E-2</c:v>
                </c:pt>
                <c:pt idx="111">
                  <c:v>3.360942175151236E-2</c:v>
                </c:pt>
                <c:pt idx="112">
                  <c:v>3.3450911599143603E-2</c:v>
                </c:pt>
                <c:pt idx="113">
                  <c:v>3.3383856273133408E-2</c:v>
                </c:pt>
                <c:pt idx="114">
                  <c:v>3.3254535165619679E-2</c:v>
                </c:pt>
                <c:pt idx="115">
                  <c:v>3.3199981686098154E-2</c:v>
                </c:pt>
                <c:pt idx="116">
                  <c:v>3.2962952530578266E-2</c:v>
                </c:pt>
                <c:pt idx="117">
                  <c:v>3.2743519468540927E-2</c:v>
                </c:pt>
                <c:pt idx="118">
                  <c:v>3.2524337412609565E-2</c:v>
                </c:pt>
                <c:pt idx="119">
                  <c:v>3.1868844884236129E-2</c:v>
                </c:pt>
                <c:pt idx="120">
                  <c:v>3.180475650395892E-2</c:v>
                </c:pt>
                <c:pt idx="121">
                  <c:v>3.1362223438439599E-2</c:v>
                </c:pt>
                <c:pt idx="122">
                  <c:v>3.1297768647799915E-2</c:v>
                </c:pt>
                <c:pt idx="123">
                  <c:v>3.0899623252443883E-2</c:v>
                </c:pt>
                <c:pt idx="124">
                  <c:v>3.0137162079980025E-2</c:v>
                </c:pt>
                <c:pt idx="125">
                  <c:v>3.0123340106565054E-2</c:v>
                </c:pt>
                <c:pt idx="126">
                  <c:v>2.9856404511358944E-2</c:v>
                </c:pt>
                <c:pt idx="127">
                  <c:v>2.9668675246681649E-2</c:v>
                </c:pt>
                <c:pt idx="128">
                  <c:v>2.9051524178532181E-2</c:v>
                </c:pt>
                <c:pt idx="129">
                  <c:v>2.8170893979912483E-2</c:v>
                </c:pt>
                <c:pt idx="130">
                  <c:v>2.7842517072908444E-2</c:v>
                </c:pt>
                <c:pt idx="131">
                  <c:v>2.7652974404360493E-2</c:v>
                </c:pt>
                <c:pt idx="132">
                  <c:v>2.7586930036549516E-2</c:v>
                </c:pt>
                <c:pt idx="133">
                  <c:v>2.7177813830210135E-2</c:v>
                </c:pt>
                <c:pt idx="134">
                  <c:v>2.717778983793193E-2</c:v>
                </c:pt>
                <c:pt idx="135">
                  <c:v>2.715941121172832E-2</c:v>
                </c:pt>
                <c:pt idx="136">
                  <c:v>2.6727100987686853E-2</c:v>
                </c:pt>
                <c:pt idx="137">
                  <c:v>2.6494132706751349E-2</c:v>
                </c:pt>
                <c:pt idx="138">
                  <c:v>2.6266791773576943E-2</c:v>
                </c:pt>
                <c:pt idx="139">
                  <c:v>2.6114942429280644E-2</c:v>
                </c:pt>
                <c:pt idx="140">
                  <c:v>2.5997568766148813E-2</c:v>
                </c:pt>
                <c:pt idx="141">
                  <c:v>2.5896208211245858E-2</c:v>
                </c:pt>
                <c:pt idx="142">
                  <c:v>2.5724539454142565E-2</c:v>
                </c:pt>
                <c:pt idx="143">
                  <c:v>2.5717884626625703E-2</c:v>
                </c:pt>
                <c:pt idx="144">
                  <c:v>2.5522559171960946E-2</c:v>
                </c:pt>
                <c:pt idx="145">
                  <c:v>2.5171026588322341E-2</c:v>
                </c:pt>
                <c:pt idx="146">
                  <c:v>2.4915521441078219E-2</c:v>
                </c:pt>
                <c:pt idx="147">
                  <c:v>2.4726957646974124E-2</c:v>
                </c:pt>
                <c:pt idx="148">
                  <c:v>2.4665393195624295E-2</c:v>
                </c:pt>
                <c:pt idx="149">
                  <c:v>2.4388777062543526E-2</c:v>
                </c:pt>
                <c:pt idx="150">
                  <c:v>2.4000933207609536E-2</c:v>
                </c:pt>
                <c:pt idx="151">
                  <c:v>2.3954106195650918E-2</c:v>
                </c:pt>
                <c:pt idx="152">
                  <c:v>2.3491454190673246E-2</c:v>
                </c:pt>
                <c:pt idx="153">
                  <c:v>2.3360650775435605E-2</c:v>
                </c:pt>
                <c:pt idx="154">
                  <c:v>2.3178777542260273E-2</c:v>
                </c:pt>
                <c:pt idx="155">
                  <c:v>2.294008790584728E-2</c:v>
                </c:pt>
                <c:pt idx="156">
                  <c:v>2.2853033136142183E-2</c:v>
                </c:pt>
                <c:pt idx="157">
                  <c:v>2.2661688058382333E-2</c:v>
                </c:pt>
                <c:pt idx="158">
                  <c:v>2.2559426278169606E-2</c:v>
                </c:pt>
                <c:pt idx="159">
                  <c:v>2.247161727916365E-2</c:v>
                </c:pt>
                <c:pt idx="160">
                  <c:v>2.2425677981062819E-2</c:v>
                </c:pt>
                <c:pt idx="161">
                  <c:v>2.1839695830779732E-2</c:v>
                </c:pt>
                <c:pt idx="162">
                  <c:v>2.1359755906694051E-2</c:v>
                </c:pt>
                <c:pt idx="163">
                  <c:v>2.1027840572033149E-2</c:v>
                </c:pt>
                <c:pt idx="164">
                  <c:v>2.0880290608765766E-2</c:v>
                </c:pt>
                <c:pt idx="165">
                  <c:v>2.0714765958655696E-2</c:v>
                </c:pt>
                <c:pt idx="166">
                  <c:v>2.0125554917574614E-2</c:v>
                </c:pt>
                <c:pt idx="167">
                  <c:v>2.005449965322418E-2</c:v>
                </c:pt>
                <c:pt idx="168">
                  <c:v>1.9905889525883874E-2</c:v>
                </c:pt>
                <c:pt idx="169">
                  <c:v>1.9706398229010297E-2</c:v>
                </c:pt>
                <c:pt idx="170">
                  <c:v>1.9457191639882788E-2</c:v>
                </c:pt>
                <c:pt idx="171">
                  <c:v>1.9390832229774248E-2</c:v>
                </c:pt>
                <c:pt idx="172">
                  <c:v>1.9187623993873543E-2</c:v>
                </c:pt>
                <c:pt idx="173">
                  <c:v>1.8911741021079266E-2</c:v>
                </c:pt>
                <c:pt idx="174">
                  <c:v>1.8866192534827696E-2</c:v>
                </c:pt>
                <c:pt idx="175">
                  <c:v>1.8616100114148732E-2</c:v>
                </c:pt>
                <c:pt idx="176">
                  <c:v>1.8356599340610742E-2</c:v>
                </c:pt>
                <c:pt idx="177">
                  <c:v>1.8260894421027407E-2</c:v>
                </c:pt>
                <c:pt idx="178">
                  <c:v>1.8161110494943882E-2</c:v>
                </c:pt>
                <c:pt idx="179">
                  <c:v>1.7972534881212143E-2</c:v>
                </c:pt>
                <c:pt idx="180">
                  <c:v>1.7619827267752373E-2</c:v>
                </c:pt>
                <c:pt idx="181">
                  <c:v>1.7553477295272943E-2</c:v>
                </c:pt>
                <c:pt idx="182">
                  <c:v>1.7377350255349058E-2</c:v>
                </c:pt>
                <c:pt idx="183">
                  <c:v>1.7293676448323372E-2</c:v>
                </c:pt>
                <c:pt idx="184">
                  <c:v>1.7201176751155234E-2</c:v>
                </c:pt>
                <c:pt idx="185">
                  <c:v>1.7006191962962335E-2</c:v>
                </c:pt>
                <c:pt idx="186">
                  <c:v>1.641233035399968E-2</c:v>
                </c:pt>
                <c:pt idx="187">
                  <c:v>1.5918253591165103E-2</c:v>
                </c:pt>
                <c:pt idx="188">
                  <c:v>1.5567081650049828E-2</c:v>
                </c:pt>
                <c:pt idx="189">
                  <c:v>1.5493726419753627E-2</c:v>
                </c:pt>
                <c:pt idx="190">
                  <c:v>1.5447072515025934E-2</c:v>
                </c:pt>
                <c:pt idx="191">
                  <c:v>1.527858084304637E-2</c:v>
                </c:pt>
                <c:pt idx="192">
                  <c:v>1.5180571295224337E-2</c:v>
                </c:pt>
                <c:pt idx="193">
                  <c:v>1.45754271895323E-2</c:v>
                </c:pt>
                <c:pt idx="194">
                  <c:v>1.4479043948996406E-2</c:v>
                </c:pt>
                <c:pt idx="195">
                  <c:v>1.398487438431458E-2</c:v>
                </c:pt>
                <c:pt idx="196">
                  <c:v>1.3407759672899177E-2</c:v>
                </c:pt>
                <c:pt idx="197">
                  <c:v>1.2842968651151474E-2</c:v>
                </c:pt>
                <c:pt idx="198">
                  <c:v>1.2499666550436866E-2</c:v>
                </c:pt>
                <c:pt idx="199">
                  <c:v>1.227795681873696E-2</c:v>
                </c:pt>
                <c:pt idx="200">
                  <c:v>1.1942240308711275E-2</c:v>
                </c:pt>
                <c:pt idx="201">
                  <c:v>1.1855287256673185E-2</c:v>
                </c:pt>
                <c:pt idx="202">
                  <c:v>1.144399846745927E-2</c:v>
                </c:pt>
                <c:pt idx="203">
                  <c:v>1.1367828692178944E-2</c:v>
                </c:pt>
                <c:pt idx="204">
                  <c:v>1.1219352178715137E-2</c:v>
                </c:pt>
                <c:pt idx="205">
                  <c:v>1.0944425989620038E-2</c:v>
                </c:pt>
                <c:pt idx="206">
                  <c:v>1.0933099366531918E-2</c:v>
                </c:pt>
                <c:pt idx="207">
                  <c:v>1.0715215324669332E-2</c:v>
                </c:pt>
                <c:pt idx="208">
                  <c:v>1.0682468985998112E-2</c:v>
                </c:pt>
                <c:pt idx="209">
                  <c:v>9.7052358874289927E-3</c:v>
                </c:pt>
                <c:pt idx="210">
                  <c:v>9.5150754235904696E-3</c:v>
                </c:pt>
                <c:pt idx="211">
                  <c:v>9.234752033384204E-3</c:v>
                </c:pt>
                <c:pt idx="212">
                  <c:v>9.1240387997245879E-3</c:v>
                </c:pt>
                <c:pt idx="213">
                  <c:v>9.04058488692208E-3</c:v>
                </c:pt>
                <c:pt idx="214">
                  <c:v>8.9159101500732845E-3</c:v>
                </c:pt>
                <c:pt idx="215">
                  <c:v>8.8551065527859938E-3</c:v>
                </c:pt>
                <c:pt idx="216">
                  <c:v>8.4774162151323058E-3</c:v>
                </c:pt>
                <c:pt idx="217">
                  <c:v>7.6516515564181509E-3</c:v>
                </c:pt>
                <c:pt idx="218">
                  <c:v>7.5021666107885901E-3</c:v>
                </c:pt>
                <c:pt idx="219">
                  <c:v>7.2949782028245225E-3</c:v>
                </c:pt>
                <c:pt idx="220">
                  <c:v>6.5824125238861386E-3</c:v>
                </c:pt>
                <c:pt idx="221">
                  <c:v>6.3535383760192996E-3</c:v>
                </c:pt>
                <c:pt idx="222">
                  <c:v>5.7503055585430953E-3</c:v>
                </c:pt>
                <c:pt idx="223">
                  <c:v>4.835960374203232E-3</c:v>
                </c:pt>
                <c:pt idx="224">
                  <c:v>4.6374680660854223E-3</c:v>
                </c:pt>
                <c:pt idx="225">
                  <c:v>4.3117946772851844E-3</c:v>
                </c:pt>
                <c:pt idx="226">
                  <c:v>2.8001758957665423E-3</c:v>
                </c:pt>
              </c:numCache>
            </c:numRef>
          </c:cat>
          <c:val>
            <c:numRef>
              <c:f>Deprivation!$O$5:$O$231</c:f>
              <c:numCache>
                <c:formatCode>0.0%</c:formatCode>
                <c:ptCount val="227"/>
                <c:pt idx="0">
                  <c:v>-1.267878103634092E-2</c:v>
                </c:pt>
                <c:pt idx="1">
                  <c:v>0</c:v>
                </c:pt>
                <c:pt idx="2">
                  <c:v>0</c:v>
                </c:pt>
                <c:pt idx="3">
                  <c:v>-1.2672121975768199E-2</c:v>
                </c:pt>
                <c:pt idx="4">
                  <c:v>0</c:v>
                </c:pt>
                <c:pt idx="5">
                  <c:v>0</c:v>
                </c:pt>
                <c:pt idx="6">
                  <c:v>-5.1024248520940684E-3</c:v>
                </c:pt>
                <c:pt idx="7">
                  <c:v>-1.1510692542381842E-2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-3.2025129428586065E-3</c:v>
                </c:pt>
                <c:pt idx="14">
                  <c:v>-1.2875539359488399E-2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-1.1426736075861596E-2</c:v>
                </c:pt>
                <c:pt idx="19">
                  <c:v>-9.5807033533173731E-3</c:v>
                </c:pt>
                <c:pt idx="20">
                  <c:v>-1.3389566727657797E-2</c:v>
                </c:pt>
                <c:pt idx="21">
                  <c:v>-5.5002478383255754E-3</c:v>
                </c:pt>
                <c:pt idx="22">
                  <c:v>-4.3301990233244794E-3</c:v>
                </c:pt>
                <c:pt idx="23">
                  <c:v>-1.4885063880886918E-2</c:v>
                </c:pt>
                <c:pt idx="24">
                  <c:v>-1.2658505636922605E-2</c:v>
                </c:pt>
                <c:pt idx="25">
                  <c:v>0</c:v>
                </c:pt>
                <c:pt idx="26">
                  <c:v>-1.1539213492104163E-2</c:v>
                </c:pt>
                <c:pt idx="27">
                  <c:v>0</c:v>
                </c:pt>
                <c:pt idx="28">
                  <c:v>0</c:v>
                </c:pt>
                <c:pt idx="29">
                  <c:v>-7.1042242734227299E-3</c:v>
                </c:pt>
                <c:pt idx="30">
                  <c:v>0</c:v>
                </c:pt>
                <c:pt idx="31">
                  <c:v>-4.1211089035895132E-3</c:v>
                </c:pt>
                <c:pt idx="32">
                  <c:v>-1.0787428637830249E-2</c:v>
                </c:pt>
                <c:pt idx="33">
                  <c:v>-4.8083650950700042E-3</c:v>
                </c:pt>
                <c:pt idx="34">
                  <c:v>0</c:v>
                </c:pt>
                <c:pt idx="35">
                  <c:v>-7.262035817183295E-3</c:v>
                </c:pt>
                <c:pt idx="36">
                  <c:v>0</c:v>
                </c:pt>
                <c:pt idx="37">
                  <c:v>0</c:v>
                </c:pt>
                <c:pt idx="38">
                  <c:v>-1.73080065957089E-2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-2.9956453030748737E-3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-4.2182737440734835E-2</c:v>
                </c:pt>
                <c:pt idx="49">
                  <c:v>-7.9423974346341047E-2</c:v>
                </c:pt>
                <c:pt idx="50">
                  <c:v>-1.443076171720418E-2</c:v>
                </c:pt>
                <c:pt idx="51">
                  <c:v>-1.0285693087882077E-2</c:v>
                </c:pt>
                <c:pt idx="52">
                  <c:v>-7.1642842229887118E-4</c:v>
                </c:pt>
                <c:pt idx="53">
                  <c:v>-1.2241271642288106E-2</c:v>
                </c:pt>
                <c:pt idx="54">
                  <c:v>0</c:v>
                </c:pt>
                <c:pt idx="55">
                  <c:v>0</c:v>
                </c:pt>
                <c:pt idx="56">
                  <c:v>-1.7895599232925798E-2</c:v>
                </c:pt>
                <c:pt idx="57">
                  <c:v>0</c:v>
                </c:pt>
                <c:pt idx="58">
                  <c:v>0</c:v>
                </c:pt>
                <c:pt idx="59">
                  <c:v>-9.3757854207731015E-3</c:v>
                </c:pt>
                <c:pt idx="60">
                  <c:v>0</c:v>
                </c:pt>
                <c:pt idx="61">
                  <c:v>0</c:v>
                </c:pt>
                <c:pt idx="62">
                  <c:v>-1.0819519840564654E-2</c:v>
                </c:pt>
                <c:pt idx="63">
                  <c:v>0</c:v>
                </c:pt>
                <c:pt idx="64">
                  <c:v>0</c:v>
                </c:pt>
                <c:pt idx="65">
                  <c:v>-8.813322856057482E-3</c:v>
                </c:pt>
                <c:pt idx="66">
                  <c:v>-6.4184906863251449E-3</c:v>
                </c:pt>
                <c:pt idx="67">
                  <c:v>-1.30748978517592E-2</c:v>
                </c:pt>
                <c:pt idx="68">
                  <c:v>-2.7075542757330619E-3</c:v>
                </c:pt>
                <c:pt idx="69">
                  <c:v>0</c:v>
                </c:pt>
                <c:pt idx="70">
                  <c:v>-1.4935799237305529E-2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-6.8311045609404111E-2</c:v>
                </c:pt>
                <c:pt idx="75">
                  <c:v>-4.4826511013221569E-2</c:v>
                </c:pt>
                <c:pt idx="76">
                  <c:v>0</c:v>
                </c:pt>
                <c:pt idx="77">
                  <c:v>-8.3156240397254614E-3</c:v>
                </c:pt>
                <c:pt idx="78">
                  <c:v>-1.0152788174465584E-2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-1.212791461711094E-3</c:v>
                </c:pt>
                <c:pt idx="84">
                  <c:v>0</c:v>
                </c:pt>
                <c:pt idx="85">
                  <c:v>-3.8615343119257566E-2</c:v>
                </c:pt>
                <c:pt idx="86">
                  <c:v>-6.0682053253216439E-3</c:v>
                </c:pt>
                <c:pt idx="87">
                  <c:v>-3.5477473451702643E-2</c:v>
                </c:pt>
                <c:pt idx="88">
                  <c:v>-1.3582775756316558E-2</c:v>
                </c:pt>
                <c:pt idx="89">
                  <c:v>0</c:v>
                </c:pt>
                <c:pt idx="90">
                  <c:v>0</c:v>
                </c:pt>
                <c:pt idx="91">
                  <c:v>-1.7028170078022521E-2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-1.1278167152037647E-2</c:v>
                </c:pt>
                <c:pt idx="104">
                  <c:v>0</c:v>
                </c:pt>
                <c:pt idx="105">
                  <c:v>-1.5006277165781829E-2</c:v>
                </c:pt>
                <c:pt idx="106">
                  <c:v>-9.0565005495800016E-3</c:v>
                </c:pt>
                <c:pt idx="107">
                  <c:v>0</c:v>
                </c:pt>
                <c:pt idx="108">
                  <c:v>0</c:v>
                </c:pt>
                <c:pt idx="109">
                  <c:v>-0.13910323787051626</c:v>
                </c:pt>
                <c:pt idx="110">
                  <c:v>0</c:v>
                </c:pt>
                <c:pt idx="111">
                  <c:v>-1.1323865159813679E-2</c:v>
                </c:pt>
                <c:pt idx="112">
                  <c:v>0</c:v>
                </c:pt>
                <c:pt idx="113">
                  <c:v>0</c:v>
                </c:pt>
                <c:pt idx="114">
                  <c:v>-2.1940874204814668E-2</c:v>
                </c:pt>
                <c:pt idx="115">
                  <c:v>0</c:v>
                </c:pt>
                <c:pt idx="116">
                  <c:v>0</c:v>
                </c:pt>
                <c:pt idx="117">
                  <c:v>-1.1964764862483442E-2</c:v>
                </c:pt>
                <c:pt idx="118">
                  <c:v>-6.7012310334523525E-2</c:v>
                </c:pt>
                <c:pt idx="119">
                  <c:v>0</c:v>
                </c:pt>
                <c:pt idx="120">
                  <c:v>-1.7171377559277546E-2</c:v>
                </c:pt>
                <c:pt idx="121">
                  <c:v>0</c:v>
                </c:pt>
                <c:pt idx="122">
                  <c:v>0</c:v>
                </c:pt>
                <c:pt idx="123">
                  <c:v>-4.2874156031686029E-3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-7.6615379021126764E-2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-8.4011993599209578E-2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-3.3702039163373949E-2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-9.0721353025710119E-2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-1.4511242598864958E-2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-1.8739179153323443E-3</c:v>
                </c:pt>
                <c:pt idx="162">
                  <c:v>0</c:v>
                </c:pt>
                <c:pt idx="163">
                  <c:v>-1.8653991035538912E-3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-3.4373989285052427E-2</c:v>
                </c:pt>
                <c:pt idx="168">
                  <c:v>0</c:v>
                </c:pt>
                <c:pt idx="169">
                  <c:v>0</c:v>
                </c:pt>
                <c:pt idx="170">
                  <c:v>-3.8958043906090834E-4</c:v>
                </c:pt>
                <c:pt idx="171">
                  <c:v>-7.4505963475121562E-2</c:v>
                </c:pt>
                <c:pt idx="172">
                  <c:v>-1.8573964144718524E-2</c:v>
                </c:pt>
                <c:pt idx="173">
                  <c:v>0</c:v>
                </c:pt>
                <c:pt idx="174">
                  <c:v>0</c:v>
                </c:pt>
                <c:pt idx="175">
                  <c:v>-2.8088003021282445E-2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-6.0570498240594191E-2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-3.1723355730169579E-2</c:v>
                </c:pt>
                <c:pt idx="184">
                  <c:v>0</c:v>
                </c:pt>
                <c:pt idx="185">
                  <c:v>-9.7076769093831006E-2</c:v>
                </c:pt>
                <c:pt idx="186">
                  <c:v>0</c:v>
                </c:pt>
                <c:pt idx="187">
                  <c:v>-1.2896318954824888E-2</c:v>
                </c:pt>
                <c:pt idx="188">
                  <c:v>-2.7283318158147392E-2</c:v>
                </c:pt>
                <c:pt idx="189">
                  <c:v>-8.4219935766824641E-2</c:v>
                </c:pt>
                <c:pt idx="190">
                  <c:v>0</c:v>
                </c:pt>
                <c:pt idx="191">
                  <c:v>-2.4976080719440501E-2</c:v>
                </c:pt>
                <c:pt idx="192">
                  <c:v>-1.5561519809511717E-2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-1.6038021944860543E-3</c:v>
                </c:pt>
                <c:pt idx="197">
                  <c:v>-2.4513624392003368E-2</c:v>
                </c:pt>
                <c:pt idx="198">
                  <c:v>0</c:v>
                </c:pt>
                <c:pt idx="199">
                  <c:v>-5.358864746311278E-2</c:v>
                </c:pt>
                <c:pt idx="200">
                  <c:v>0</c:v>
                </c:pt>
                <c:pt idx="201">
                  <c:v>-4.3108404465212927E-2</c:v>
                </c:pt>
                <c:pt idx="202">
                  <c:v>-3.4764400034131009E-3</c:v>
                </c:pt>
                <c:pt idx="203">
                  <c:v>-4.8057882001426362E-2</c:v>
                </c:pt>
                <c:pt idx="204">
                  <c:v>0</c:v>
                </c:pt>
                <c:pt idx="205">
                  <c:v>-3.6944605481426154E-2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-2.7291862621776183E-2</c:v>
                </c:pt>
                <c:pt idx="210">
                  <c:v>-7.7769675777209077E-3</c:v>
                </c:pt>
                <c:pt idx="211">
                  <c:v>0</c:v>
                </c:pt>
                <c:pt idx="212">
                  <c:v>-2.9157582753698522E-2</c:v>
                </c:pt>
                <c:pt idx="213">
                  <c:v>0</c:v>
                </c:pt>
                <c:pt idx="214">
                  <c:v>-1.9314980465442336E-3</c:v>
                </c:pt>
                <c:pt idx="215">
                  <c:v>-4.7038316270496691E-2</c:v>
                </c:pt>
                <c:pt idx="216">
                  <c:v>0</c:v>
                </c:pt>
                <c:pt idx="217">
                  <c:v>0</c:v>
                </c:pt>
                <c:pt idx="218">
                  <c:v>-2.8781338783644566E-2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-1.6035849754843245E-2</c:v>
                </c:pt>
                <c:pt idx="223">
                  <c:v>-5.5042190851881355E-2</c:v>
                </c:pt>
                <c:pt idx="224">
                  <c:v>-1.2659955443244565E-2</c:v>
                </c:pt>
                <c:pt idx="225">
                  <c:v>0</c:v>
                </c:pt>
                <c:pt idx="2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F-43FD-8213-BE79EF8D3542}"/>
            </c:ext>
          </c:extLst>
        </c:ser>
        <c:ser>
          <c:idx val="2"/>
          <c:order val="1"/>
          <c:tx>
            <c:v>Model 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Deprivation!$K$5:$K$231</c:f>
              <c:numCache>
                <c:formatCode>0.0%</c:formatCode>
                <c:ptCount val="227"/>
                <c:pt idx="0">
                  <c:v>0.14839999627566164</c:v>
                </c:pt>
                <c:pt idx="1">
                  <c:v>0.14173180336089433</c:v>
                </c:pt>
                <c:pt idx="2">
                  <c:v>0.13922041423017217</c:v>
                </c:pt>
                <c:pt idx="3">
                  <c:v>0.13743850112541273</c:v>
                </c:pt>
                <c:pt idx="4">
                  <c:v>0.11481517517842445</c:v>
                </c:pt>
                <c:pt idx="5">
                  <c:v>0.10750389831027776</c:v>
                </c:pt>
                <c:pt idx="6">
                  <c:v>0.10745222343969978</c:v>
                </c:pt>
                <c:pt idx="7">
                  <c:v>0.10508486481511936</c:v>
                </c:pt>
                <c:pt idx="8">
                  <c:v>0.10497656521066158</c:v>
                </c:pt>
                <c:pt idx="9">
                  <c:v>9.7335596581712994E-2</c:v>
                </c:pt>
                <c:pt idx="10">
                  <c:v>9.2715872253695639E-2</c:v>
                </c:pt>
                <c:pt idx="11">
                  <c:v>9.2562443084889506E-2</c:v>
                </c:pt>
                <c:pt idx="12">
                  <c:v>9.2254092945589977E-2</c:v>
                </c:pt>
                <c:pt idx="13">
                  <c:v>8.4723111905873019E-2</c:v>
                </c:pt>
                <c:pt idx="14">
                  <c:v>8.1500029631096912E-2</c:v>
                </c:pt>
                <c:pt idx="15">
                  <c:v>8.130663595802809E-2</c:v>
                </c:pt>
                <c:pt idx="16">
                  <c:v>8.0690406989490288E-2</c:v>
                </c:pt>
                <c:pt idx="17">
                  <c:v>8.0006867947658003E-2</c:v>
                </c:pt>
                <c:pt idx="18">
                  <c:v>7.8184093192768492E-2</c:v>
                </c:pt>
                <c:pt idx="19">
                  <c:v>7.7299731492413551E-2</c:v>
                </c:pt>
                <c:pt idx="20">
                  <c:v>7.6957434014244874E-2</c:v>
                </c:pt>
                <c:pt idx="21">
                  <c:v>7.6405247021456124E-2</c:v>
                </c:pt>
                <c:pt idx="22">
                  <c:v>7.537690099327489E-2</c:v>
                </c:pt>
                <c:pt idx="23">
                  <c:v>7.4580799925059671E-2</c:v>
                </c:pt>
                <c:pt idx="24">
                  <c:v>7.2583327578998588E-2</c:v>
                </c:pt>
                <c:pt idx="25">
                  <c:v>7.1709426276464872E-2</c:v>
                </c:pt>
                <c:pt idx="26">
                  <c:v>7.1350505785573115E-2</c:v>
                </c:pt>
                <c:pt idx="27">
                  <c:v>6.9764740481816495E-2</c:v>
                </c:pt>
                <c:pt idx="28">
                  <c:v>6.6832384562970304E-2</c:v>
                </c:pt>
                <c:pt idx="29">
                  <c:v>6.6596805638180281E-2</c:v>
                </c:pt>
                <c:pt idx="30">
                  <c:v>6.4811937773989733E-2</c:v>
                </c:pt>
                <c:pt idx="31">
                  <c:v>6.4805007080107446E-2</c:v>
                </c:pt>
                <c:pt idx="32">
                  <c:v>6.4005134399244878E-2</c:v>
                </c:pt>
                <c:pt idx="33">
                  <c:v>6.3114793164513405E-2</c:v>
                </c:pt>
                <c:pt idx="34">
                  <c:v>6.2444520077418519E-2</c:v>
                </c:pt>
                <c:pt idx="35">
                  <c:v>6.185271626741469E-2</c:v>
                </c:pt>
                <c:pt idx="36">
                  <c:v>6.1806549123364515E-2</c:v>
                </c:pt>
                <c:pt idx="37">
                  <c:v>6.0847336797762448E-2</c:v>
                </c:pt>
                <c:pt idx="38">
                  <c:v>5.9167846428014599E-2</c:v>
                </c:pt>
                <c:pt idx="39">
                  <c:v>5.8933347504207367E-2</c:v>
                </c:pt>
                <c:pt idx="40">
                  <c:v>5.8814353734322922E-2</c:v>
                </c:pt>
                <c:pt idx="41">
                  <c:v>5.8590095147615588E-2</c:v>
                </c:pt>
                <c:pt idx="42">
                  <c:v>5.8274836736643444E-2</c:v>
                </c:pt>
                <c:pt idx="43">
                  <c:v>5.8105776831941812E-2</c:v>
                </c:pt>
                <c:pt idx="44">
                  <c:v>5.7490083403032154E-2</c:v>
                </c:pt>
                <c:pt idx="45">
                  <c:v>5.6316811695510019E-2</c:v>
                </c:pt>
                <c:pt idx="46">
                  <c:v>5.6119813530065274E-2</c:v>
                </c:pt>
                <c:pt idx="47">
                  <c:v>5.5606274218646438E-2</c:v>
                </c:pt>
                <c:pt idx="48">
                  <c:v>5.5215927281646808E-2</c:v>
                </c:pt>
                <c:pt idx="49">
                  <c:v>5.4933523630686557E-2</c:v>
                </c:pt>
                <c:pt idx="50">
                  <c:v>5.4743086936502074E-2</c:v>
                </c:pt>
                <c:pt idx="51">
                  <c:v>5.4435960723881967E-2</c:v>
                </c:pt>
                <c:pt idx="52">
                  <c:v>5.3821305071366204E-2</c:v>
                </c:pt>
                <c:pt idx="53">
                  <c:v>5.3551153091139815E-2</c:v>
                </c:pt>
                <c:pt idx="54">
                  <c:v>5.2622400900458076E-2</c:v>
                </c:pt>
                <c:pt idx="55">
                  <c:v>5.2107066560690786E-2</c:v>
                </c:pt>
                <c:pt idx="56">
                  <c:v>5.2049185951771063E-2</c:v>
                </c:pt>
                <c:pt idx="57">
                  <c:v>5.1720329435207685E-2</c:v>
                </c:pt>
                <c:pt idx="58">
                  <c:v>5.1559557405739441E-2</c:v>
                </c:pt>
                <c:pt idx="59">
                  <c:v>5.152239337844778E-2</c:v>
                </c:pt>
                <c:pt idx="60">
                  <c:v>5.1034432327373494E-2</c:v>
                </c:pt>
                <c:pt idx="61">
                  <c:v>5.0545827816163111E-2</c:v>
                </c:pt>
                <c:pt idx="62">
                  <c:v>4.9640290826511009E-2</c:v>
                </c:pt>
                <c:pt idx="63">
                  <c:v>4.9533869869792593E-2</c:v>
                </c:pt>
                <c:pt idx="64">
                  <c:v>4.9049851169437081E-2</c:v>
                </c:pt>
                <c:pt idx="65">
                  <c:v>4.8696520265941713E-2</c:v>
                </c:pt>
                <c:pt idx="66">
                  <c:v>4.74430231594936E-2</c:v>
                </c:pt>
                <c:pt idx="67">
                  <c:v>4.7049699237320546E-2</c:v>
                </c:pt>
                <c:pt idx="68">
                  <c:v>4.6951293881283697E-2</c:v>
                </c:pt>
                <c:pt idx="69">
                  <c:v>4.6504971774883982E-2</c:v>
                </c:pt>
                <c:pt idx="70">
                  <c:v>4.6137838248200662E-2</c:v>
                </c:pt>
                <c:pt idx="71">
                  <c:v>4.5891799466316718E-2</c:v>
                </c:pt>
                <c:pt idx="72">
                  <c:v>4.5470553812738852E-2</c:v>
                </c:pt>
                <c:pt idx="73">
                  <c:v>4.5211584406413541E-2</c:v>
                </c:pt>
                <c:pt idx="74">
                  <c:v>4.489457852894712E-2</c:v>
                </c:pt>
                <c:pt idx="75">
                  <c:v>4.480730329892401E-2</c:v>
                </c:pt>
                <c:pt idx="76">
                  <c:v>4.4762469222006801E-2</c:v>
                </c:pt>
                <c:pt idx="77">
                  <c:v>4.3859964296537463E-2</c:v>
                </c:pt>
                <c:pt idx="78">
                  <c:v>4.384876020186898E-2</c:v>
                </c:pt>
                <c:pt idx="79">
                  <c:v>4.3831598912605151E-2</c:v>
                </c:pt>
                <c:pt idx="80">
                  <c:v>4.3397537081893166E-2</c:v>
                </c:pt>
                <c:pt idx="81">
                  <c:v>4.2937426743057616E-2</c:v>
                </c:pt>
                <c:pt idx="82">
                  <c:v>4.257556061826024E-2</c:v>
                </c:pt>
                <c:pt idx="83">
                  <c:v>4.2101360436884366E-2</c:v>
                </c:pt>
                <c:pt idx="84">
                  <c:v>4.1966956076335986E-2</c:v>
                </c:pt>
                <c:pt idx="85">
                  <c:v>4.1823410440755111E-2</c:v>
                </c:pt>
                <c:pt idx="86">
                  <c:v>4.167026480058638E-2</c:v>
                </c:pt>
                <c:pt idx="87">
                  <c:v>4.1251005454518666E-2</c:v>
                </c:pt>
                <c:pt idx="88">
                  <c:v>4.1009396197773919E-2</c:v>
                </c:pt>
                <c:pt idx="89">
                  <c:v>4.0973745146891838E-2</c:v>
                </c:pt>
                <c:pt idx="90">
                  <c:v>4.0848337711064948E-2</c:v>
                </c:pt>
                <c:pt idx="91">
                  <c:v>4.0737368995470605E-2</c:v>
                </c:pt>
                <c:pt idx="92">
                  <c:v>4.0455678089365628E-2</c:v>
                </c:pt>
                <c:pt idx="93">
                  <c:v>4.0007292247336387E-2</c:v>
                </c:pt>
                <c:pt idx="94">
                  <c:v>3.9564683435353409E-2</c:v>
                </c:pt>
                <c:pt idx="95">
                  <c:v>3.9514432312156129E-2</c:v>
                </c:pt>
                <c:pt idx="96">
                  <c:v>3.9354418773880358E-2</c:v>
                </c:pt>
                <c:pt idx="97">
                  <c:v>3.9214653309731035E-2</c:v>
                </c:pt>
                <c:pt idx="98">
                  <c:v>3.9192759683182775E-2</c:v>
                </c:pt>
                <c:pt idx="99">
                  <c:v>3.8697487679605687E-2</c:v>
                </c:pt>
                <c:pt idx="100">
                  <c:v>3.8432976300027864E-2</c:v>
                </c:pt>
                <c:pt idx="101">
                  <c:v>3.8331935414647453E-2</c:v>
                </c:pt>
                <c:pt idx="102">
                  <c:v>3.7564514408107562E-2</c:v>
                </c:pt>
                <c:pt idx="103">
                  <c:v>3.7054239741036395E-2</c:v>
                </c:pt>
                <c:pt idx="104">
                  <c:v>3.6596611764933368E-2</c:v>
                </c:pt>
                <c:pt idx="105">
                  <c:v>3.6134800524903282E-2</c:v>
                </c:pt>
                <c:pt idx="106">
                  <c:v>3.6110138762235344E-2</c:v>
                </c:pt>
                <c:pt idx="107">
                  <c:v>3.5751797677359684E-2</c:v>
                </c:pt>
                <c:pt idx="108">
                  <c:v>3.5188874288411345E-2</c:v>
                </c:pt>
                <c:pt idx="109">
                  <c:v>3.485448795723655E-2</c:v>
                </c:pt>
                <c:pt idx="110">
                  <c:v>3.4338627123126186E-2</c:v>
                </c:pt>
                <c:pt idx="111">
                  <c:v>3.360942175151236E-2</c:v>
                </c:pt>
                <c:pt idx="112">
                  <c:v>3.3450911599143603E-2</c:v>
                </c:pt>
                <c:pt idx="113">
                  <c:v>3.3383856273133408E-2</c:v>
                </c:pt>
                <c:pt idx="114">
                  <c:v>3.3254535165619679E-2</c:v>
                </c:pt>
                <c:pt idx="115">
                  <c:v>3.3199981686098154E-2</c:v>
                </c:pt>
                <c:pt idx="116">
                  <c:v>3.2962952530578266E-2</c:v>
                </c:pt>
                <c:pt idx="117">
                  <c:v>3.2743519468540927E-2</c:v>
                </c:pt>
                <c:pt idx="118">
                  <c:v>3.2524337412609565E-2</c:v>
                </c:pt>
                <c:pt idx="119">
                  <c:v>3.1868844884236129E-2</c:v>
                </c:pt>
                <c:pt idx="120">
                  <c:v>3.180475650395892E-2</c:v>
                </c:pt>
                <c:pt idx="121">
                  <c:v>3.1362223438439599E-2</c:v>
                </c:pt>
                <c:pt idx="122">
                  <c:v>3.1297768647799915E-2</c:v>
                </c:pt>
                <c:pt idx="123">
                  <c:v>3.0899623252443883E-2</c:v>
                </c:pt>
                <c:pt idx="124">
                  <c:v>3.0137162079980025E-2</c:v>
                </c:pt>
                <c:pt idx="125">
                  <c:v>3.0123340106565054E-2</c:v>
                </c:pt>
                <c:pt idx="126">
                  <c:v>2.9856404511358944E-2</c:v>
                </c:pt>
                <c:pt idx="127">
                  <c:v>2.9668675246681649E-2</c:v>
                </c:pt>
                <c:pt idx="128">
                  <c:v>2.9051524178532181E-2</c:v>
                </c:pt>
                <c:pt idx="129">
                  <c:v>2.8170893979912483E-2</c:v>
                </c:pt>
                <c:pt idx="130">
                  <c:v>2.7842517072908444E-2</c:v>
                </c:pt>
                <c:pt idx="131">
                  <c:v>2.7652974404360493E-2</c:v>
                </c:pt>
                <c:pt idx="132">
                  <c:v>2.7586930036549516E-2</c:v>
                </c:pt>
                <c:pt idx="133">
                  <c:v>2.7177813830210135E-2</c:v>
                </c:pt>
                <c:pt idx="134">
                  <c:v>2.717778983793193E-2</c:v>
                </c:pt>
                <c:pt idx="135">
                  <c:v>2.715941121172832E-2</c:v>
                </c:pt>
                <c:pt idx="136">
                  <c:v>2.6727100987686853E-2</c:v>
                </c:pt>
                <c:pt idx="137">
                  <c:v>2.6494132706751349E-2</c:v>
                </c:pt>
                <c:pt idx="138">
                  <c:v>2.6266791773576943E-2</c:v>
                </c:pt>
                <c:pt idx="139">
                  <c:v>2.6114942429280644E-2</c:v>
                </c:pt>
                <c:pt idx="140">
                  <c:v>2.5997568766148813E-2</c:v>
                </c:pt>
                <c:pt idx="141">
                  <c:v>2.5896208211245858E-2</c:v>
                </c:pt>
                <c:pt idx="142">
                  <c:v>2.5724539454142565E-2</c:v>
                </c:pt>
                <c:pt idx="143">
                  <c:v>2.5717884626625703E-2</c:v>
                </c:pt>
                <c:pt idx="144">
                  <c:v>2.5522559171960946E-2</c:v>
                </c:pt>
                <c:pt idx="145">
                  <c:v>2.5171026588322341E-2</c:v>
                </c:pt>
                <c:pt idx="146">
                  <c:v>2.4915521441078219E-2</c:v>
                </c:pt>
                <c:pt idx="147">
                  <c:v>2.4726957646974124E-2</c:v>
                </c:pt>
                <c:pt idx="148">
                  <c:v>2.4665393195624295E-2</c:v>
                </c:pt>
                <c:pt idx="149">
                  <c:v>2.4388777062543526E-2</c:v>
                </c:pt>
                <c:pt idx="150">
                  <c:v>2.4000933207609536E-2</c:v>
                </c:pt>
                <c:pt idx="151">
                  <c:v>2.3954106195650918E-2</c:v>
                </c:pt>
                <c:pt idx="152">
                  <c:v>2.3491454190673246E-2</c:v>
                </c:pt>
                <c:pt idx="153">
                  <c:v>2.3360650775435605E-2</c:v>
                </c:pt>
                <c:pt idx="154">
                  <c:v>2.3178777542260273E-2</c:v>
                </c:pt>
                <c:pt idx="155">
                  <c:v>2.294008790584728E-2</c:v>
                </c:pt>
                <c:pt idx="156">
                  <c:v>2.2853033136142183E-2</c:v>
                </c:pt>
                <c:pt idx="157">
                  <c:v>2.2661688058382333E-2</c:v>
                </c:pt>
                <c:pt idx="158">
                  <c:v>2.2559426278169606E-2</c:v>
                </c:pt>
                <c:pt idx="159">
                  <c:v>2.247161727916365E-2</c:v>
                </c:pt>
                <c:pt idx="160">
                  <c:v>2.2425677981062819E-2</c:v>
                </c:pt>
                <c:pt idx="161">
                  <c:v>2.1839695830779732E-2</c:v>
                </c:pt>
                <c:pt idx="162">
                  <c:v>2.1359755906694051E-2</c:v>
                </c:pt>
                <c:pt idx="163">
                  <c:v>2.1027840572033149E-2</c:v>
                </c:pt>
                <c:pt idx="164">
                  <c:v>2.0880290608765766E-2</c:v>
                </c:pt>
                <c:pt idx="165">
                  <c:v>2.0714765958655696E-2</c:v>
                </c:pt>
                <c:pt idx="166">
                  <c:v>2.0125554917574614E-2</c:v>
                </c:pt>
                <c:pt idx="167">
                  <c:v>2.005449965322418E-2</c:v>
                </c:pt>
                <c:pt idx="168">
                  <c:v>1.9905889525883874E-2</c:v>
                </c:pt>
                <c:pt idx="169">
                  <c:v>1.9706398229010297E-2</c:v>
                </c:pt>
                <c:pt idx="170">
                  <c:v>1.9457191639882788E-2</c:v>
                </c:pt>
                <c:pt idx="171">
                  <c:v>1.9390832229774248E-2</c:v>
                </c:pt>
                <c:pt idx="172">
                  <c:v>1.9187623993873543E-2</c:v>
                </c:pt>
                <c:pt idx="173">
                  <c:v>1.8911741021079266E-2</c:v>
                </c:pt>
                <c:pt idx="174">
                  <c:v>1.8866192534827696E-2</c:v>
                </c:pt>
                <c:pt idx="175">
                  <c:v>1.8616100114148732E-2</c:v>
                </c:pt>
                <c:pt idx="176">
                  <c:v>1.8356599340610742E-2</c:v>
                </c:pt>
                <c:pt idx="177">
                  <c:v>1.8260894421027407E-2</c:v>
                </c:pt>
                <c:pt idx="178">
                  <c:v>1.8161110494943882E-2</c:v>
                </c:pt>
                <c:pt idx="179">
                  <c:v>1.7972534881212143E-2</c:v>
                </c:pt>
                <c:pt idx="180">
                  <c:v>1.7619827267752373E-2</c:v>
                </c:pt>
                <c:pt idx="181">
                  <c:v>1.7553477295272943E-2</c:v>
                </c:pt>
                <c:pt idx="182">
                  <c:v>1.7377350255349058E-2</c:v>
                </c:pt>
                <c:pt idx="183">
                  <c:v>1.7293676448323372E-2</c:v>
                </c:pt>
                <c:pt idx="184">
                  <c:v>1.7201176751155234E-2</c:v>
                </c:pt>
                <c:pt idx="185">
                  <c:v>1.7006191962962335E-2</c:v>
                </c:pt>
                <c:pt idx="186">
                  <c:v>1.641233035399968E-2</c:v>
                </c:pt>
                <c:pt idx="187">
                  <c:v>1.5918253591165103E-2</c:v>
                </c:pt>
                <c:pt idx="188">
                  <c:v>1.5567081650049828E-2</c:v>
                </c:pt>
                <c:pt idx="189">
                  <c:v>1.5493726419753627E-2</c:v>
                </c:pt>
                <c:pt idx="190">
                  <c:v>1.5447072515025934E-2</c:v>
                </c:pt>
                <c:pt idx="191">
                  <c:v>1.527858084304637E-2</c:v>
                </c:pt>
                <c:pt idx="192">
                  <c:v>1.5180571295224337E-2</c:v>
                </c:pt>
                <c:pt idx="193">
                  <c:v>1.45754271895323E-2</c:v>
                </c:pt>
                <c:pt idx="194">
                  <c:v>1.4479043948996406E-2</c:v>
                </c:pt>
                <c:pt idx="195">
                  <c:v>1.398487438431458E-2</c:v>
                </c:pt>
                <c:pt idx="196">
                  <c:v>1.3407759672899177E-2</c:v>
                </c:pt>
                <c:pt idx="197">
                  <c:v>1.2842968651151474E-2</c:v>
                </c:pt>
                <c:pt idx="198">
                  <c:v>1.2499666550436866E-2</c:v>
                </c:pt>
                <c:pt idx="199">
                  <c:v>1.227795681873696E-2</c:v>
                </c:pt>
                <c:pt idx="200">
                  <c:v>1.1942240308711275E-2</c:v>
                </c:pt>
                <c:pt idx="201">
                  <c:v>1.1855287256673185E-2</c:v>
                </c:pt>
                <c:pt idx="202">
                  <c:v>1.144399846745927E-2</c:v>
                </c:pt>
                <c:pt idx="203">
                  <c:v>1.1367828692178944E-2</c:v>
                </c:pt>
                <c:pt idx="204">
                  <c:v>1.1219352178715137E-2</c:v>
                </c:pt>
                <c:pt idx="205">
                  <c:v>1.0944425989620038E-2</c:v>
                </c:pt>
                <c:pt idx="206">
                  <c:v>1.0933099366531918E-2</c:v>
                </c:pt>
                <c:pt idx="207">
                  <c:v>1.0715215324669332E-2</c:v>
                </c:pt>
                <c:pt idx="208">
                  <c:v>1.0682468985998112E-2</c:v>
                </c:pt>
                <c:pt idx="209">
                  <c:v>9.7052358874289927E-3</c:v>
                </c:pt>
                <c:pt idx="210">
                  <c:v>9.5150754235904696E-3</c:v>
                </c:pt>
                <c:pt idx="211">
                  <c:v>9.234752033384204E-3</c:v>
                </c:pt>
                <c:pt idx="212">
                  <c:v>9.1240387997245879E-3</c:v>
                </c:pt>
                <c:pt idx="213">
                  <c:v>9.04058488692208E-3</c:v>
                </c:pt>
                <c:pt idx="214">
                  <c:v>8.9159101500732845E-3</c:v>
                </c:pt>
                <c:pt idx="215">
                  <c:v>8.8551065527859938E-3</c:v>
                </c:pt>
                <c:pt idx="216">
                  <c:v>8.4774162151323058E-3</c:v>
                </c:pt>
                <c:pt idx="217">
                  <c:v>7.6516515564181509E-3</c:v>
                </c:pt>
                <c:pt idx="218">
                  <c:v>7.5021666107885901E-3</c:v>
                </c:pt>
                <c:pt idx="219">
                  <c:v>7.2949782028245225E-3</c:v>
                </c:pt>
                <c:pt idx="220">
                  <c:v>6.5824125238861386E-3</c:v>
                </c:pt>
                <c:pt idx="221">
                  <c:v>6.3535383760192996E-3</c:v>
                </c:pt>
                <c:pt idx="222">
                  <c:v>5.7503055585430953E-3</c:v>
                </c:pt>
                <c:pt idx="223">
                  <c:v>4.835960374203232E-3</c:v>
                </c:pt>
                <c:pt idx="224">
                  <c:v>4.6374680660854223E-3</c:v>
                </c:pt>
                <c:pt idx="225">
                  <c:v>4.3117946772851844E-3</c:v>
                </c:pt>
                <c:pt idx="226">
                  <c:v>2.8001758957665423E-3</c:v>
                </c:pt>
              </c:numCache>
            </c:numRef>
          </c:cat>
          <c:val>
            <c:numRef>
              <c:f>Deprivation!$X$5:$X$231</c:f>
              <c:numCache>
                <c:formatCode>0.0%</c:formatCode>
                <c:ptCount val="227"/>
                <c:pt idx="0">
                  <c:v>-3.102054808642612E-3</c:v>
                </c:pt>
                <c:pt idx="1">
                  <c:v>-1.7472907053642443E-3</c:v>
                </c:pt>
                <c:pt idx="2">
                  <c:v>-1.8022469109315849E-3</c:v>
                </c:pt>
                <c:pt idx="3">
                  <c:v>-3.266463525860114E-3</c:v>
                </c:pt>
                <c:pt idx="4">
                  <c:v>-1.7828833634153274E-3</c:v>
                </c:pt>
                <c:pt idx="5">
                  <c:v>-1.7095616583174301E-3</c:v>
                </c:pt>
                <c:pt idx="6">
                  <c:v>-3.677536413078511E-3</c:v>
                </c:pt>
                <c:pt idx="7">
                  <c:v>-3.3297962373353912E-3</c:v>
                </c:pt>
                <c:pt idx="8">
                  <c:v>-1.6521407336879137E-3</c:v>
                </c:pt>
                <c:pt idx="9">
                  <c:v>-1.8208954911273743E-3</c:v>
                </c:pt>
                <c:pt idx="10">
                  <c:v>-1.6726445069252321E-3</c:v>
                </c:pt>
                <c:pt idx="11">
                  <c:v>-1.7545962365022212E-3</c:v>
                </c:pt>
                <c:pt idx="12">
                  <c:v>-3.1620020085705307E-3</c:v>
                </c:pt>
                <c:pt idx="13">
                  <c:v>-3.759317134657509E-3</c:v>
                </c:pt>
                <c:pt idx="14">
                  <c:v>-3.6155875554728639E-3</c:v>
                </c:pt>
                <c:pt idx="15">
                  <c:v>-1.768457102138563E-3</c:v>
                </c:pt>
                <c:pt idx="16">
                  <c:v>-1.6151388281808888E-3</c:v>
                </c:pt>
                <c:pt idx="17">
                  <c:v>-1.721996200871179E-3</c:v>
                </c:pt>
                <c:pt idx="18">
                  <c:v>-3.668241383664189E-3</c:v>
                </c:pt>
                <c:pt idx="19">
                  <c:v>-3.5840874269072163E-3</c:v>
                </c:pt>
                <c:pt idx="20">
                  <c:v>-3.5071021886732166E-3</c:v>
                </c:pt>
                <c:pt idx="21">
                  <c:v>-3.5922556541956381E-3</c:v>
                </c:pt>
                <c:pt idx="22">
                  <c:v>-3.4911834467686951E-3</c:v>
                </c:pt>
                <c:pt idx="23">
                  <c:v>-4.1182281289536982E-3</c:v>
                </c:pt>
                <c:pt idx="24">
                  <c:v>-3.5265833332029533E-3</c:v>
                </c:pt>
                <c:pt idx="25">
                  <c:v>-4.1705054823804209E-3</c:v>
                </c:pt>
                <c:pt idx="26">
                  <c:v>-3.3882977079176314E-3</c:v>
                </c:pt>
                <c:pt idx="27">
                  <c:v>-1.7097366810538217E-3</c:v>
                </c:pt>
                <c:pt idx="28">
                  <c:v>-3.2941588338397582E-3</c:v>
                </c:pt>
                <c:pt idx="29">
                  <c:v>-3.43250268392227E-3</c:v>
                </c:pt>
                <c:pt idx="30">
                  <c:v>-1.7407453725848151E-3</c:v>
                </c:pt>
                <c:pt idx="31">
                  <c:v>-3.4927120495167252E-3</c:v>
                </c:pt>
                <c:pt idx="32">
                  <c:v>-3.4254433555181642E-3</c:v>
                </c:pt>
                <c:pt idx="33">
                  <c:v>-3.705476260982824E-3</c:v>
                </c:pt>
                <c:pt idx="34">
                  <c:v>-3.7594696204067599E-3</c:v>
                </c:pt>
                <c:pt idx="35">
                  <c:v>-3.6336102191843246E-3</c:v>
                </c:pt>
                <c:pt idx="36">
                  <c:v>-3.5043899830972994E-3</c:v>
                </c:pt>
                <c:pt idx="37">
                  <c:v>-3.2824411841702178E-3</c:v>
                </c:pt>
                <c:pt idx="38">
                  <c:v>-6.8037754539968702E-3</c:v>
                </c:pt>
                <c:pt idx="39">
                  <c:v>-3.5219706493029826E-3</c:v>
                </c:pt>
                <c:pt idx="40">
                  <c:v>-3.333157882144785E-3</c:v>
                </c:pt>
                <c:pt idx="41">
                  <c:v>-3.5219706493029826E-3</c:v>
                </c:pt>
                <c:pt idx="42">
                  <c:v>-3.6320536134624207E-3</c:v>
                </c:pt>
                <c:pt idx="43">
                  <c:v>-3.7600973142555847E-3</c:v>
                </c:pt>
                <c:pt idx="44">
                  <c:v>-3.6250371136735738E-3</c:v>
                </c:pt>
                <c:pt idx="45">
                  <c:v>-1.7689867956400542E-3</c:v>
                </c:pt>
                <c:pt idx="46">
                  <c:v>-3.5650381665998637E-3</c:v>
                </c:pt>
                <c:pt idx="47">
                  <c:v>-3.7064945946033777E-3</c:v>
                </c:pt>
                <c:pt idx="48">
                  <c:v>-3.3547252576050769E-2</c:v>
                </c:pt>
                <c:pt idx="49">
                  <c:v>-7.1529969440363841E-2</c:v>
                </c:pt>
                <c:pt idx="50">
                  <c:v>-4.2995317570504402E-3</c:v>
                </c:pt>
                <c:pt idx="51">
                  <c:v>-3.6246030682853636E-3</c:v>
                </c:pt>
                <c:pt idx="52">
                  <c:v>-3.7686931415771611E-3</c:v>
                </c:pt>
                <c:pt idx="53">
                  <c:v>-3.3958218594660017E-3</c:v>
                </c:pt>
                <c:pt idx="54">
                  <c:v>-3.5370142681497153E-3</c:v>
                </c:pt>
                <c:pt idx="55">
                  <c:v>-1.5047710537591022E-3</c:v>
                </c:pt>
                <c:pt idx="56">
                  <c:v>-7.0235590507547411E-3</c:v>
                </c:pt>
                <c:pt idx="57">
                  <c:v>-3.6572023246046544E-3</c:v>
                </c:pt>
                <c:pt idx="58">
                  <c:v>-1.6996223596227864E-3</c:v>
                </c:pt>
                <c:pt idx="59">
                  <c:v>-3.7062607740580922E-3</c:v>
                </c:pt>
                <c:pt idx="60">
                  <c:v>-4.2649744033094713E-3</c:v>
                </c:pt>
                <c:pt idx="61">
                  <c:v>-3.6757498641808448E-3</c:v>
                </c:pt>
                <c:pt idx="62">
                  <c:v>-3.0452479886154708E-3</c:v>
                </c:pt>
                <c:pt idx="63">
                  <c:v>-3.939795030821011E-3</c:v>
                </c:pt>
                <c:pt idx="64">
                  <c:v>-3.5101942603251103E-3</c:v>
                </c:pt>
                <c:pt idx="65">
                  <c:v>-3.4320378345354626E-3</c:v>
                </c:pt>
                <c:pt idx="66">
                  <c:v>-3.6829184183163441E-3</c:v>
                </c:pt>
                <c:pt idx="67">
                  <c:v>-3.6965726972915604E-3</c:v>
                </c:pt>
                <c:pt idx="68">
                  <c:v>-3.7611838193375236E-3</c:v>
                </c:pt>
                <c:pt idx="69">
                  <c:v>-3.6757498641808448E-3</c:v>
                </c:pt>
                <c:pt idx="70">
                  <c:v>-4.1461423538402932E-3</c:v>
                </c:pt>
                <c:pt idx="71">
                  <c:v>-3.4761766169897046E-3</c:v>
                </c:pt>
                <c:pt idx="72">
                  <c:v>-3.3021252887303846E-3</c:v>
                </c:pt>
                <c:pt idx="73">
                  <c:v>-1.2531291708709341E-3</c:v>
                </c:pt>
                <c:pt idx="74">
                  <c:v>-6.0093266773794139E-2</c:v>
                </c:pt>
                <c:pt idx="75">
                  <c:v>-3.9789572433018283E-2</c:v>
                </c:pt>
                <c:pt idx="76">
                  <c:v>-3.6250371136735738E-3</c:v>
                </c:pt>
                <c:pt idx="77">
                  <c:v>-3.738511283445867E-3</c:v>
                </c:pt>
                <c:pt idx="78">
                  <c:v>-3.5395594430840506E-3</c:v>
                </c:pt>
                <c:pt idx="79">
                  <c:v>-3.6146486949442543E-3</c:v>
                </c:pt>
                <c:pt idx="80">
                  <c:v>-4.0005489184345615E-3</c:v>
                </c:pt>
                <c:pt idx="81">
                  <c:v>-3.1896867724518579E-3</c:v>
                </c:pt>
                <c:pt idx="82">
                  <c:v>-1.6053506560269521E-3</c:v>
                </c:pt>
                <c:pt idx="83">
                  <c:v>-3.766821160454477E-3</c:v>
                </c:pt>
                <c:pt idx="84">
                  <c:v>-3.5524293343755149E-3</c:v>
                </c:pt>
                <c:pt idx="85">
                  <c:v>-3.1669634589516424E-2</c:v>
                </c:pt>
                <c:pt idx="86">
                  <c:v>-2.0418482630219139E-3</c:v>
                </c:pt>
                <c:pt idx="87">
                  <c:v>-2.5984724907509464E-2</c:v>
                </c:pt>
                <c:pt idx="88">
                  <c:v>-3.4112527231147435E-3</c:v>
                </c:pt>
                <c:pt idx="89">
                  <c:v>-3.1430422333432353E-3</c:v>
                </c:pt>
                <c:pt idx="90">
                  <c:v>-4.8739209208142438E-3</c:v>
                </c:pt>
                <c:pt idx="91">
                  <c:v>-6.2510203233677054E-3</c:v>
                </c:pt>
                <c:pt idx="92">
                  <c:v>-3.3289108741029103E-3</c:v>
                </c:pt>
                <c:pt idx="93">
                  <c:v>-3.2653678530199341E-3</c:v>
                </c:pt>
                <c:pt idx="94">
                  <c:v>-1.445157550286592E-3</c:v>
                </c:pt>
                <c:pt idx="95">
                  <c:v>-3.983540756038414E-3</c:v>
                </c:pt>
                <c:pt idx="96">
                  <c:v>-3.5219706493029826E-3</c:v>
                </c:pt>
                <c:pt idx="97">
                  <c:v>-3.9187580737897994E-3</c:v>
                </c:pt>
                <c:pt idx="98">
                  <c:v>-3.734536133685813E-3</c:v>
                </c:pt>
                <c:pt idx="99">
                  <c:v>-1.6865550329367735E-3</c:v>
                </c:pt>
                <c:pt idx="100">
                  <c:v>-4.7378405515013048E-3</c:v>
                </c:pt>
                <c:pt idx="101">
                  <c:v>-4.264974403309682E-3</c:v>
                </c:pt>
                <c:pt idx="102">
                  <c:v>-4.257372170619533E-3</c:v>
                </c:pt>
                <c:pt idx="103">
                  <c:v>-3.7192486743933217E-3</c:v>
                </c:pt>
                <c:pt idx="104">
                  <c:v>-3.939795030821011E-3</c:v>
                </c:pt>
                <c:pt idx="105">
                  <c:v>-4.5316640381106643E-3</c:v>
                </c:pt>
                <c:pt idx="106">
                  <c:v>-3.7372394346213431E-3</c:v>
                </c:pt>
                <c:pt idx="107">
                  <c:v>-1.4103166027638733E-3</c:v>
                </c:pt>
                <c:pt idx="108">
                  <c:v>-4.257372170619533E-3</c:v>
                </c:pt>
                <c:pt idx="109">
                  <c:v>-0.13292113204831527</c:v>
                </c:pt>
                <c:pt idx="110">
                  <c:v>-4.6806104896406535E-3</c:v>
                </c:pt>
                <c:pt idx="111">
                  <c:v>-3.2385947079041988E-3</c:v>
                </c:pt>
                <c:pt idx="112">
                  <c:v>-3.3504983631118738E-3</c:v>
                </c:pt>
                <c:pt idx="113">
                  <c:v>-1.4157344468042274E-3</c:v>
                </c:pt>
                <c:pt idx="114">
                  <c:v>-1.1931487562564205E-2</c:v>
                </c:pt>
                <c:pt idx="115">
                  <c:v>-1.6792935504259731E-3</c:v>
                </c:pt>
                <c:pt idx="116">
                  <c:v>-4.4668379436780163E-3</c:v>
                </c:pt>
                <c:pt idx="117">
                  <c:v>-3.726271220911361E-3</c:v>
                </c:pt>
                <c:pt idx="118">
                  <c:v>-5.8589284298094686E-2</c:v>
                </c:pt>
                <c:pt idx="119">
                  <c:v>-4.5840636319190034E-3</c:v>
                </c:pt>
                <c:pt idx="120">
                  <c:v>-8.4317780250753004E-3</c:v>
                </c:pt>
                <c:pt idx="121">
                  <c:v>-4.3694278443371579E-3</c:v>
                </c:pt>
                <c:pt idx="122">
                  <c:v>-4.9686784554666182E-3</c:v>
                </c:pt>
                <c:pt idx="123">
                  <c:v>-3.7552255381062549E-3</c:v>
                </c:pt>
                <c:pt idx="124">
                  <c:v>-4.6367166073330761E-3</c:v>
                </c:pt>
                <c:pt idx="125">
                  <c:v>-1.4489385197218674E-3</c:v>
                </c:pt>
                <c:pt idx="126">
                  <c:v>-3.4388081720827181E-3</c:v>
                </c:pt>
                <c:pt idx="127">
                  <c:v>-4.212959127008661E-3</c:v>
                </c:pt>
                <c:pt idx="128">
                  <c:v>-3.5219706493029826E-3</c:v>
                </c:pt>
                <c:pt idx="129">
                  <c:v>-3.5779010810857983E-3</c:v>
                </c:pt>
                <c:pt idx="130">
                  <c:v>-7.0016221148448438E-2</c:v>
                </c:pt>
                <c:pt idx="131">
                  <c:v>-3.6463099499037103E-3</c:v>
                </c:pt>
                <c:pt idx="132">
                  <c:v>-3.5714373859619137E-3</c:v>
                </c:pt>
                <c:pt idx="133">
                  <c:v>-1.6898478737377976E-3</c:v>
                </c:pt>
                <c:pt idx="134">
                  <c:v>-1.3800949552418341E-3</c:v>
                </c:pt>
                <c:pt idx="135">
                  <c:v>-1.5126006144503912E-3</c:v>
                </c:pt>
                <c:pt idx="136">
                  <c:v>-4.79787600855107E-3</c:v>
                </c:pt>
                <c:pt idx="137">
                  <c:v>-3.9344850593517186E-3</c:v>
                </c:pt>
                <c:pt idx="138">
                  <c:v>-7.6563097186121656E-2</c:v>
                </c:pt>
                <c:pt idx="139">
                  <c:v>-3.9505184147622455E-3</c:v>
                </c:pt>
                <c:pt idx="140">
                  <c:v>-3.4336609046633037E-3</c:v>
                </c:pt>
                <c:pt idx="141">
                  <c:v>-3.1560792417588226E-3</c:v>
                </c:pt>
                <c:pt idx="142">
                  <c:v>-3.9258409777626919E-3</c:v>
                </c:pt>
                <c:pt idx="143">
                  <c:v>-2.6149595370896363E-2</c:v>
                </c:pt>
                <c:pt idx="144">
                  <c:v>-3.7223836779729292E-3</c:v>
                </c:pt>
                <c:pt idx="145">
                  <c:v>-4.3118498301738433E-3</c:v>
                </c:pt>
                <c:pt idx="146">
                  <c:v>-4.0846547787992847E-3</c:v>
                </c:pt>
                <c:pt idx="147">
                  <c:v>-8.4855346350591179E-2</c:v>
                </c:pt>
                <c:pt idx="148">
                  <c:v>-1.4853463078058414E-3</c:v>
                </c:pt>
                <c:pt idx="149">
                  <c:v>-4.7146230477322958E-3</c:v>
                </c:pt>
                <c:pt idx="150">
                  <c:v>-4.4214536928487008E-3</c:v>
                </c:pt>
                <c:pt idx="151">
                  <c:v>-4.3938400310820289E-3</c:v>
                </c:pt>
                <c:pt idx="152">
                  <c:v>-3.5462178580585387E-3</c:v>
                </c:pt>
                <c:pt idx="153">
                  <c:v>-3.1208074800559722E-3</c:v>
                </c:pt>
                <c:pt idx="154">
                  <c:v>-1.4187082893020832E-3</c:v>
                </c:pt>
                <c:pt idx="155">
                  <c:v>-3.1009881091943357E-3</c:v>
                </c:pt>
                <c:pt idx="156">
                  <c:v>-1.4889255833995883E-3</c:v>
                </c:pt>
                <c:pt idx="157">
                  <c:v>-4.0237645796489842E-3</c:v>
                </c:pt>
                <c:pt idx="158">
                  <c:v>-3.3001218670212838E-3</c:v>
                </c:pt>
                <c:pt idx="159">
                  <c:v>-3.5131172276849183E-3</c:v>
                </c:pt>
                <c:pt idx="160">
                  <c:v>-3.5746611133038514E-3</c:v>
                </c:pt>
                <c:pt idx="161">
                  <c:v>-1.8739179153323443E-3</c:v>
                </c:pt>
                <c:pt idx="162">
                  <c:v>-4.6918415534237387E-3</c:v>
                </c:pt>
                <c:pt idx="163">
                  <c:v>-3.7643599192073757E-3</c:v>
                </c:pt>
                <c:pt idx="164">
                  <c:v>-1.5728041223113138E-3</c:v>
                </c:pt>
                <c:pt idx="165">
                  <c:v>-4.9409034860200306E-3</c:v>
                </c:pt>
                <c:pt idx="166">
                  <c:v>-3.5190053205880014E-3</c:v>
                </c:pt>
                <c:pt idx="167">
                  <c:v>-2.6870065040015025E-2</c:v>
                </c:pt>
                <c:pt idx="168">
                  <c:v>-3.5682297772568227E-3</c:v>
                </c:pt>
                <c:pt idx="169">
                  <c:v>-3.5618624346030257E-3</c:v>
                </c:pt>
                <c:pt idx="170">
                  <c:v>-3.7699258144521714E-3</c:v>
                </c:pt>
                <c:pt idx="171">
                  <c:v>-6.7027785905852053E-2</c:v>
                </c:pt>
                <c:pt idx="172">
                  <c:v>-8.5986326103965373E-3</c:v>
                </c:pt>
                <c:pt idx="173">
                  <c:v>-3.4957862372537161E-3</c:v>
                </c:pt>
                <c:pt idx="174">
                  <c:v>-3.2579665352233506E-3</c:v>
                </c:pt>
                <c:pt idx="175">
                  <c:v>-1.975495104205954E-2</c:v>
                </c:pt>
                <c:pt idx="176">
                  <c:v>-4.7496167373072204E-3</c:v>
                </c:pt>
                <c:pt idx="177">
                  <c:v>-4.7261765198459219E-3</c:v>
                </c:pt>
                <c:pt idx="178">
                  <c:v>-3.5131172276849183E-3</c:v>
                </c:pt>
                <c:pt idx="179">
                  <c:v>-5.2233568520271778E-2</c:v>
                </c:pt>
                <c:pt idx="180">
                  <c:v>-3.9187580737897994E-3</c:v>
                </c:pt>
                <c:pt idx="181">
                  <c:v>-1.2197851613691914E-3</c:v>
                </c:pt>
                <c:pt idx="182">
                  <c:v>-3.4311045051079636E-3</c:v>
                </c:pt>
                <c:pt idx="183">
                  <c:v>-2.3901548289608582E-2</c:v>
                </c:pt>
                <c:pt idx="184">
                  <c:v>-3.1101183811643499E-3</c:v>
                </c:pt>
                <c:pt idx="185">
                  <c:v>-9.0724129407294213E-2</c:v>
                </c:pt>
                <c:pt idx="186">
                  <c:v>-4.7735121046221362E-3</c:v>
                </c:pt>
                <c:pt idx="187">
                  <c:v>-3.5388992447249528E-3</c:v>
                </c:pt>
                <c:pt idx="188">
                  <c:v>-1.8924896724567902E-2</c:v>
                </c:pt>
                <c:pt idx="189">
                  <c:v>-7.7450653963612892E-2</c:v>
                </c:pt>
                <c:pt idx="190">
                  <c:v>-1.374557955448015E-3</c:v>
                </c:pt>
                <c:pt idx="191">
                  <c:v>-1.6108084184135424E-2</c:v>
                </c:pt>
                <c:pt idx="192">
                  <c:v>-6.4680818478874327E-3</c:v>
                </c:pt>
                <c:pt idx="193">
                  <c:v>-3.5190053205880014E-3</c:v>
                </c:pt>
                <c:pt idx="194">
                  <c:v>-1.6299294355665666E-3</c:v>
                </c:pt>
                <c:pt idx="195">
                  <c:v>-1.2159878867981945E-3</c:v>
                </c:pt>
                <c:pt idx="196">
                  <c:v>-3.1072573531350034E-3</c:v>
                </c:pt>
                <c:pt idx="197">
                  <c:v>-1.5790116007618666E-2</c:v>
                </c:pt>
                <c:pt idx="198">
                  <c:v>-5.0000000000000296E-3</c:v>
                </c:pt>
                <c:pt idx="199">
                  <c:v>-4.5452722056528234E-2</c:v>
                </c:pt>
                <c:pt idx="200">
                  <c:v>-3.5072852118573621E-3</c:v>
                </c:pt>
                <c:pt idx="201">
                  <c:v>-3.7222748722003533E-2</c:v>
                </c:pt>
                <c:pt idx="202">
                  <c:v>-2.8882494327221839E-3</c:v>
                </c:pt>
                <c:pt idx="203">
                  <c:v>-4.0069873590682301E-2</c:v>
                </c:pt>
                <c:pt idx="204">
                  <c:v>-4.9547186400938662E-3</c:v>
                </c:pt>
                <c:pt idx="205">
                  <c:v>-2.983266465344795E-2</c:v>
                </c:pt>
                <c:pt idx="206">
                  <c:v>-1.6035916415750144E-3</c:v>
                </c:pt>
                <c:pt idx="207">
                  <c:v>-4.7856346324306794E-3</c:v>
                </c:pt>
                <c:pt idx="208">
                  <c:v>-5.0000000000000001E-3</c:v>
                </c:pt>
                <c:pt idx="209">
                  <c:v>-1.8832598610425209E-2</c:v>
                </c:pt>
                <c:pt idx="210">
                  <c:v>-3.6123358775599266E-3</c:v>
                </c:pt>
                <c:pt idx="211">
                  <c:v>-5.0000000000000001E-3</c:v>
                </c:pt>
                <c:pt idx="212">
                  <c:v>-2.0830216926625511E-2</c:v>
                </c:pt>
                <c:pt idx="213">
                  <c:v>-4.7261765198459219E-3</c:v>
                </c:pt>
                <c:pt idx="214">
                  <c:v>-3.764110633979269E-3</c:v>
                </c:pt>
                <c:pt idx="215">
                  <c:v>-3.8665052012550473E-2</c:v>
                </c:pt>
                <c:pt idx="216">
                  <c:v>-1.4437933770570727E-3</c:v>
                </c:pt>
                <c:pt idx="217">
                  <c:v>-3.7852779663108981E-3</c:v>
                </c:pt>
                <c:pt idx="218">
                  <c:v>-2.0848620299990277E-2</c:v>
                </c:pt>
                <c:pt idx="219">
                  <c:v>-4.7261765198459219E-3</c:v>
                </c:pt>
                <c:pt idx="220">
                  <c:v>-4.7146230477322958E-3</c:v>
                </c:pt>
                <c:pt idx="221">
                  <c:v>-1.2480299783252419E-3</c:v>
                </c:pt>
                <c:pt idx="222">
                  <c:v>-6.7851890717002912E-3</c:v>
                </c:pt>
                <c:pt idx="223">
                  <c:v>-4.669044418707527E-2</c:v>
                </c:pt>
                <c:pt idx="224">
                  <c:v>-3.4218230707234194E-3</c:v>
                </c:pt>
                <c:pt idx="225">
                  <c:v>-1.4703649092207571E-3</c:v>
                </c:pt>
                <c:pt idx="226">
                  <c:v>-1.4506706325739204E-3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F-43FD-8213-BE79EF8D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782168"/>
        <c:axId val="1185772328"/>
      </c:barChart>
      <c:lineChart>
        <c:grouping val="standard"/>
        <c:varyColors val="0"/>
        <c:ser>
          <c:idx val="1"/>
          <c:order val="2"/>
          <c:tx>
            <c:v>2021/22 v Model 1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Deprivation!$K$5:$K$231</c:f>
              <c:numCache>
                <c:formatCode>0.0%</c:formatCode>
                <c:ptCount val="227"/>
                <c:pt idx="0">
                  <c:v>0.14839999627566164</c:v>
                </c:pt>
                <c:pt idx="1">
                  <c:v>0.14173180336089433</c:v>
                </c:pt>
                <c:pt idx="2">
                  <c:v>0.13922041423017217</c:v>
                </c:pt>
                <c:pt idx="3">
                  <c:v>0.13743850112541273</c:v>
                </c:pt>
                <c:pt idx="4">
                  <c:v>0.11481517517842445</c:v>
                </c:pt>
                <c:pt idx="5">
                  <c:v>0.10750389831027776</c:v>
                </c:pt>
                <c:pt idx="6">
                  <c:v>0.10745222343969978</c:v>
                </c:pt>
                <c:pt idx="7">
                  <c:v>0.10508486481511936</c:v>
                </c:pt>
                <c:pt idx="8">
                  <c:v>0.10497656521066158</c:v>
                </c:pt>
                <c:pt idx="9">
                  <c:v>9.7335596581712994E-2</c:v>
                </c:pt>
                <c:pt idx="10">
                  <c:v>9.2715872253695639E-2</c:v>
                </c:pt>
                <c:pt idx="11">
                  <c:v>9.2562443084889506E-2</c:v>
                </c:pt>
                <c:pt idx="12">
                  <c:v>9.2254092945589977E-2</c:v>
                </c:pt>
                <c:pt idx="13">
                  <c:v>8.4723111905873019E-2</c:v>
                </c:pt>
                <c:pt idx="14">
                  <c:v>8.1500029631096912E-2</c:v>
                </c:pt>
                <c:pt idx="15">
                  <c:v>8.130663595802809E-2</c:v>
                </c:pt>
                <c:pt idx="16">
                  <c:v>8.0690406989490288E-2</c:v>
                </c:pt>
                <c:pt idx="17">
                  <c:v>8.0006867947658003E-2</c:v>
                </c:pt>
                <c:pt idx="18">
                  <c:v>7.8184093192768492E-2</c:v>
                </c:pt>
                <c:pt idx="19">
                  <c:v>7.7299731492413551E-2</c:v>
                </c:pt>
                <c:pt idx="20">
                  <c:v>7.6957434014244874E-2</c:v>
                </c:pt>
                <c:pt idx="21">
                  <c:v>7.6405247021456124E-2</c:v>
                </c:pt>
                <c:pt idx="22">
                  <c:v>7.537690099327489E-2</c:v>
                </c:pt>
                <c:pt idx="23">
                  <c:v>7.4580799925059671E-2</c:v>
                </c:pt>
                <c:pt idx="24">
                  <c:v>7.2583327578998588E-2</c:v>
                </c:pt>
                <c:pt idx="25">
                  <c:v>7.1709426276464872E-2</c:v>
                </c:pt>
                <c:pt idx="26">
                  <c:v>7.1350505785573115E-2</c:v>
                </c:pt>
                <c:pt idx="27">
                  <c:v>6.9764740481816495E-2</c:v>
                </c:pt>
                <c:pt idx="28">
                  <c:v>6.6832384562970304E-2</c:v>
                </c:pt>
                <c:pt idx="29">
                  <c:v>6.6596805638180281E-2</c:v>
                </c:pt>
                <c:pt idx="30">
                  <c:v>6.4811937773989733E-2</c:v>
                </c:pt>
                <c:pt idx="31">
                  <c:v>6.4805007080107446E-2</c:v>
                </c:pt>
                <c:pt idx="32">
                  <c:v>6.4005134399244878E-2</c:v>
                </c:pt>
                <c:pt idx="33">
                  <c:v>6.3114793164513405E-2</c:v>
                </c:pt>
                <c:pt idx="34">
                  <c:v>6.2444520077418519E-2</c:v>
                </c:pt>
                <c:pt idx="35">
                  <c:v>6.185271626741469E-2</c:v>
                </c:pt>
                <c:pt idx="36">
                  <c:v>6.1806549123364515E-2</c:v>
                </c:pt>
                <c:pt idx="37">
                  <c:v>6.0847336797762448E-2</c:v>
                </c:pt>
                <c:pt idx="38">
                  <c:v>5.9167846428014599E-2</c:v>
                </c:pt>
                <c:pt idx="39">
                  <c:v>5.8933347504207367E-2</c:v>
                </c:pt>
                <c:pt idx="40">
                  <c:v>5.8814353734322922E-2</c:v>
                </c:pt>
                <c:pt idx="41">
                  <c:v>5.8590095147615588E-2</c:v>
                </c:pt>
                <c:pt idx="42">
                  <c:v>5.8274836736643444E-2</c:v>
                </c:pt>
                <c:pt idx="43">
                  <c:v>5.8105776831941812E-2</c:v>
                </c:pt>
                <c:pt idx="44">
                  <c:v>5.7490083403032154E-2</c:v>
                </c:pt>
                <c:pt idx="45">
                  <c:v>5.6316811695510019E-2</c:v>
                </c:pt>
                <c:pt idx="46">
                  <c:v>5.6119813530065274E-2</c:v>
                </c:pt>
                <c:pt idx="47">
                  <c:v>5.5606274218646438E-2</c:v>
                </c:pt>
                <c:pt idx="48">
                  <c:v>5.5215927281646808E-2</c:v>
                </c:pt>
                <c:pt idx="49">
                  <c:v>5.4933523630686557E-2</c:v>
                </c:pt>
                <c:pt idx="50">
                  <c:v>5.4743086936502074E-2</c:v>
                </c:pt>
                <c:pt idx="51">
                  <c:v>5.4435960723881967E-2</c:v>
                </c:pt>
                <c:pt idx="52">
                  <c:v>5.3821305071366204E-2</c:v>
                </c:pt>
                <c:pt idx="53">
                  <c:v>5.3551153091139815E-2</c:v>
                </c:pt>
                <c:pt idx="54">
                  <c:v>5.2622400900458076E-2</c:v>
                </c:pt>
                <c:pt idx="55">
                  <c:v>5.2107066560690786E-2</c:v>
                </c:pt>
                <c:pt idx="56">
                  <c:v>5.2049185951771063E-2</c:v>
                </c:pt>
                <c:pt idx="57">
                  <c:v>5.1720329435207685E-2</c:v>
                </c:pt>
                <c:pt idx="58">
                  <c:v>5.1559557405739441E-2</c:v>
                </c:pt>
                <c:pt idx="59">
                  <c:v>5.152239337844778E-2</c:v>
                </c:pt>
                <c:pt idx="60">
                  <c:v>5.1034432327373494E-2</c:v>
                </c:pt>
                <c:pt idx="61">
                  <c:v>5.0545827816163111E-2</c:v>
                </c:pt>
                <c:pt idx="62">
                  <c:v>4.9640290826511009E-2</c:v>
                </c:pt>
                <c:pt idx="63">
                  <c:v>4.9533869869792593E-2</c:v>
                </c:pt>
                <c:pt idx="64">
                  <c:v>4.9049851169437081E-2</c:v>
                </c:pt>
                <c:pt idx="65">
                  <c:v>4.8696520265941713E-2</c:v>
                </c:pt>
                <c:pt idx="66">
                  <c:v>4.74430231594936E-2</c:v>
                </c:pt>
                <c:pt idx="67">
                  <c:v>4.7049699237320546E-2</c:v>
                </c:pt>
                <c:pt idx="68">
                  <c:v>4.6951293881283697E-2</c:v>
                </c:pt>
                <c:pt idx="69">
                  <c:v>4.6504971774883982E-2</c:v>
                </c:pt>
                <c:pt idx="70">
                  <c:v>4.6137838248200662E-2</c:v>
                </c:pt>
                <c:pt idx="71">
                  <c:v>4.5891799466316718E-2</c:v>
                </c:pt>
                <c:pt idx="72">
                  <c:v>4.5470553812738852E-2</c:v>
                </c:pt>
                <c:pt idx="73">
                  <c:v>4.5211584406413541E-2</c:v>
                </c:pt>
                <c:pt idx="74">
                  <c:v>4.489457852894712E-2</c:v>
                </c:pt>
                <c:pt idx="75">
                  <c:v>4.480730329892401E-2</c:v>
                </c:pt>
                <c:pt idx="76">
                  <c:v>4.4762469222006801E-2</c:v>
                </c:pt>
                <c:pt idx="77">
                  <c:v>4.3859964296537463E-2</c:v>
                </c:pt>
                <c:pt idx="78">
                  <c:v>4.384876020186898E-2</c:v>
                </c:pt>
                <c:pt idx="79">
                  <c:v>4.3831598912605151E-2</c:v>
                </c:pt>
                <c:pt idx="80">
                  <c:v>4.3397537081893166E-2</c:v>
                </c:pt>
                <c:pt idx="81">
                  <c:v>4.2937426743057616E-2</c:v>
                </c:pt>
                <c:pt idx="82">
                  <c:v>4.257556061826024E-2</c:v>
                </c:pt>
                <c:pt idx="83">
                  <c:v>4.2101360436884366E-2</c:v>
                </c:pt>
                <c:pt idx="84">
                  <c:v>4.1966956076335986E-2</c:v>
                </c:pt>
                <c:pt idx="85">
                  <c:v>4.1823410440755111E-2</c:v>
                </c:pt>
                <c:pt idx="86">
                  <c:v>4.167026480058638E-2</c:v>
                </c:pt>
                <c:pt idx="87">
                  <c:v>4.1251005454518666E-2</c:v>
                </c:pt>
                <c:pt idx="88">
                  <c:v>4.1009396197773919E-2</c:v>
                </c:pt>
                <c:pt idx="89">
                  <c:v>4.0973745146891838E-2</c:v>
                </c:pt>
                <c:pt idx="90">
                  <c:v>4.0848337711064948E-2</c:v>
                </c:pt>
                <c:pt idx="91">
                  <c:v>4.0737368995470605E-2</c:v>
                </c:pt>
                <c:pt idx="92">
                  <c:v>4.0455678089365628E-2</c:v>
                </c:pt>
                <c:pt idx="93">
                  <c:v>4.0007292247336387E-2</c:v>
                </c:pt>
                <c:pt idx="94">
                  <c:v>3.9564683435353409E-2</c:v>
                </c:pt>
                <c:pt idx="95">
                  <c:v>3.9514432312156129E-2</c:v>
                </c:pt>
                <c:pt idx="96">
                  <c:v>3.9354418773880358E-2</c:v>
                </c:pt>
                <c:pt idx="97">
                  <c:v>3.9214653309731035E-2</c:v>
                </c:pt>
                <c:pt idx="98">
                  <c:v>3.9192759683182775E-2</c:v>
                </c:pt>
                <c:pt idx="99">
                  <c:v>3.8697487679605687E-2</c:v>
                </c:pt>
                <c:pt idx="100">
                  <c:v>3.8432976300027864E-2</c:v>
                </c:pt>
                <c:pt idx="101">
                  <c:v>3.8331935414647453E-2</c:v>
                </c:pt>
                <c:pt idx="102">
                  <c:v>3.7564514408107562E-2</c:v>
                </c:pt>
                <c:pt idx="103">
                  <c:v>3.7054239741036395E-2</c:v>
                </c:pt>
                <c:pt idx="104">
                  <c:v>3.6596611764933368E-2</c:v>
                </c:pt>
                <c:pt idx="105">
                  <c:v>3.6134800524903282E-2</c:v>
                </c:pt>
                <c:pt idx="106">
                  <c:v>3.6110138762235344E-2</c:v>
                </c:pt>
                <c:pt idx="107">
                  <c:v>3.5751797677359684E-2</c:v>
                </c:pt>
                <c:pt idx="108">
                  <c:v>3.5188874288411345E-2</c:v>
                </c:pt>
                <c:pt idx="109">
                  <c:v>3.485448795723655E-2</c:v>
                </c:pt>
                <c:pt idx="110">
                  <c:v>3.4338627123126186E-2</c:v>
                </c:pt>
                <c:pt idx="111">
                  <c:v>3.360942175151236E-2</c:v>
                </c:pt>
                <c:pt idx="112">
                  <c:v>3.3450911599143603E-2</c:v>
                </c:pt>
                <c:pt idx="113">
                  <c:v>3.3383856273133408E-2</c:v>
                </c:pt>
                <c:pt idx="114">
                  <c:v>3.3254535165619679E-2</c:v>
                </c:pt>
                <c:pt idx="115">
                  <c:v>3.3199981686098154E-2</c:v>
                </c:pt>
                <c:pt idx="116">
                  <c:v>3.2962952530578266E-2</c:v>
                </c:pt>
                <c:pt idx="117">
                  <c:v>3.2743519468540927E-2</c:v>
                </c:pt>
                <c:pt idx="118">
                  <c:v>3.2524337412609565E-2</c:v>
                </c:pt>
                <c:pt idx="119">
                  <c:v>3.1868844884236129E-2</c:v>
                </c:pt>
                <c:pt idx="120">
                  <c:v>3.180475650395892E-2</c:v>
                </c:pt>
                <c:pt idx="121">
                  <c:v>3.1362223438439599E-2</c:v>
                </c:pt>
                <c:pt idx="122">
                  <c:v>3.1297768647799915E-2</c:v>
                </c:pt>
                <c:pt idx="123">
                  <c:v>3.0899623252443883E-2</c:v>
                </c:pt>
                <c:pt idx="124">
                  <c:v>3.0137162079980025E-2</c:v>
                </c:pt>
                <c:pt idx="125">
                  <c:v>3.0123340106565054E-2</c:v>
                </c:pt>
                <c:pt idx="126">
                  <c:v>2.9856404511358944E-2</c:v>
                </c:pt>
                <c:pt idx="127">
                  <c:v>2.9668675246681649E-2</c:v>
                </c:pt>
                <c:pt idx="128">
                  <c:v>2.9051524178532181E-2</c:v>
                </c:pt>
                <c:pt idx="129">
                  <c:v>2.8170893979912483E-2</c:v>
                </c:pt>
                <c:pt idx="130">
                  <c:v>2.7842517072908444E-2</c:v>
                </c:pt>
                <c:pt idx="131">
                  <c:v>2.7652974404360493E-2</c:v>
                </c:pt>
                <c:pt idx="132">
                  <c:v>2.7586930036549516E-2</c:v>
                </c:pt>
                <c:pt idx="133">
                  <c:v>2.7177813830210135E-2</c:v>
                </c:pt>
                <c:pt idx="134">
                  <c:v>2.717778983793193E-2</c:v>
                </c:pt>
                <c:pt idx="135">
                  <c:v>2.715941121172832E-2</c:v>
                </c:pt>
                <c:pt idx="136">
                  <c:v>2.6727100987686853E-2</c:v>
                </c:pt>
                <c:pt idx="137">
                  <c:v>2.6494132706751349E-2</c:v>
                </c:pt>
                <c:pt idx="138">
                  <c:v>2.6266791773576943E-2</c:v>
                </c:pt>
                <c:pt idx="139">
                  <c:v>2.6114942429280644E-2</c:v>
                </c:pt>
                <c:pt idx="140">
                  <c:v>2.5997568766148813E-2</c:v>
                </c:pt>
                <c:pt idx="141">
                  <c:v>2.5896208211245858E-2</c:v>
                </c:pt>
                <c:pt idx="142">
                  <c:v>2.5724539454142565E-2</c:v>
                </c:pt>
                <c:pt idx="143">
                  <c:v>2.5717884626625703E-2</c:v>
                </c:pt>
                <c:pt idx="144">
                  <c:v>2.5522559171960946E-2</c:v>
                </c:pt>
                <c:pt idx="145">
                  <c:v>2.5171026588322341E-2</c:v>
                </c:pt>
                <c:pt idx="146">
                  <c:v>2.4915521441078219E-2</c:v>
                </c:pt>
                <c:pt idx="147">
                  <c:v>2.4726957646974124E-2</c:v>
                </c:pt>
                <c:pt idx="148">
                  <c:v>2.4665393195624295E-2</c:v>
                </c:pt>
                <c:pt idx="149">
                  <c:v>2.4388777062543526E-2</c:v>
                </c:pt>
                <c:pt idx="150">
                  <c:v>2.4000933207609536E-2</c:v>
                </c:pt>
                <c:pt idx="151">
                  <c:v>2.3954106195650918E-2</c:v>
                </c:pt>
                <c:pt idx="152">
                  <c:v>2.3491454190673246E-2</c:v>
                </c:pt>
                <c:pt idx="153">
                  <c:v>2.3360650775435605E-2</c:v>
                </c:pt>
                <c:pt idx="154">
                  <c:v>2.3178777542260273E-2</c:v>
                </c:pt>
                <c:pt idx="155">
                  <c:v>2.294008790584728E-2</c:v>
                </c:pt>
                <c:pt idx="156">
                  <c:v>2.2853033136142183E-2</c:v>
                </c:pt>
                <c:pt idx="157">
                  <c:v>2.2661688058382333E-2</c:v>
                </c:pt>
                <c:pt idx="158">
                  <c:v>2.2559426278169606E-2</c:v>
                </c:pt>
                <c:pt idx="159">
                  <c:v>2.247161727916365E-2</c:v>
                </c:pt>
                <c:pt idx="160">
                  <c:v>2.2425677981062819E-2</c:v>
                </c:pt>
                <c:pt idx="161">
                  <c:v>2.1839695830779732E-2</c:v>
                </c:pt>
                <c:pt idx="162">
                  <c:v>2.1359755906694051E-2</c:v>
                </c:pt>
                <c:pt idx="163">
                  <c:v>2.1027840572033149E-2</c:v>
                </c:pt>
                <c:pt idx="164">
                  <c:v>2.0880290608765766E-2</c:v>
                </c:pt>
                <c:pt idx="165">
                  <c:v>2.0714765958655696E-2</c:v>
                </c:pt>
                <c:pt idx="166">
                  <c:v>2.0125554917574614E-2</c:v>
                </c:pt>
                <c:pt idx="167">
                  <c:v>2.005449965322418E-2</c:v>
                </c:pt>
                <c:pt idx="168">
                  <c:v>1.9905889525883874E-2</c:v>
                </c:pt>
                <c:pt idx="169">
                  <c:v>1.9706398229010297E-2</c:v>
                </c:pt>
                <c:pt idx="170">
                  <c:v>1.9457191639882788E-2</c:v>
                </c:pt>
                <c:pt idx="171">
                  <c:v>1.9390832229774248E-2</c:v>
                </c:pt>
                <c:pt idx="172">
                  <c:v>1.9187623993873543E-2</c:v>
                </c:pt>
                <c:pt idx="173">
                  <c:v>1.8911741021079266E-2</c:v>
                </c:pt>
                <c:pt idx="174">
                  <c:v>1.8866192534827696E-2</c:v>
                </c:pt>
                <c:pt idx="175">
                  <c:v>1.8616100114148732E-2</c:v>
                </c:pt>
                <c:pt idx="176">
                  <c:v>1.8356599340610742E-2</c:v>
                </c:pt>
                <c:pt idx="177">
                  <c:v>1.8260894421027407E-2</c:v>
                </c:pt>
                <c:pt idx="178">
                  <c:v>1.8161110494943882E-2</c:v>
                </c:pt>
                <c:pt idx="179">
                  <c:v>1.7972534881212143E-2</c:v>
                </c:pt>
                <c:pt idx="180">
                  <c:v>1.7619827267752373E-2</c:v>
                </c:pt>
                <c:pt idx="181">
                  <c:v>1.7553477295272943E-2</c:v>
                </c:pt>
                <c:pt idx="182">
                  <c:v>1.7377350255349058E-2</c:v>
                </c:pt>
                <c:pt idx="183">
                  <c:v>1.7293676448323372E-2</c:v>
                </c:pt>
                <c:pt idx="184">
                  <c:v>1.7201176751155234E-2</c:v>
                </c:pt>
                <c:pt idx="185">
                  <c:v>1.7006191962962335E-2</c:v>
                </c:pt>
                <c:pt idx="186">
                  <c:v>1.641233035399968E-2</c:v>
                </c:pt>
                <c:pt idx="187">
                  <c:v>1.5918253591165103E-2</c:v>
                </c:pt>
                <c:pt idx="188">
                  <c:v>1.5567081650049828E-2</c:v>
                </c:pt>
                <c:pt idx="189">
                  <c:v>1.5493726419753627E-2</c:v>
                </c:pt>
                <c:pt idx="190">
                  <c:v>1.5447072515025934E-2</c:v>
                </c:pt>
                <c:pt idx="191">
                  <c:v>1.527858084304637E-2</c:v>
                </c:pt>
                <c:pt idx="192">
                  <c:v>1.5180571295224337E-2</c:v>
                </c:pt>
                <c:pt idx="193">
                  <c:v>1.45754271895323E-2</c:v>
                </c:pt>
                <c:pt idx="194">
                  <c:v>1.4479043948996406E-2</c:v>
                </c:pt>
                <c:pt idx="195">
                  <c:v>1.398487438431458E-2</c:v>
                </c:pt>
                <c:pt idx="196">
                  <c:v>1.3407759672899177E-2</c:v>
                </c:pt>
                <c:pt idx="197">
                  <c:v>1.2842968651151474E-2</c:v>
                </c:pt>
                <c:pt idx="198">
                  <c:v>1.2499666550436866E-2</c:v>
                </c:pt>
                <c:pt idx="199">
                  <c:v>1.227795681873696E-2</c:v>
                </c:pt>
                <c:pt idx="200">
                  <c:v>1.1942240308711275E-2</c:v>
                </c:pt>
                <c:pt idx="201">
                  <c:v>1.1855287256673185E-2</c:v>
                </c:pt>
                <c:pt idx="202">
                  <c:v>1.144399846745927E-2</c:v>
                </c:pt>
                <c:pt idx="203">
                  <c:v>1.1367828692178944E-2</c:v>
                </c:pt>
                <c:pt idx="204">
                  <c:v>1.1219352178715137E-2</c:v>
                </c:pt>
                <c:pt idx="205">
                  <c:v>1.0944425989620038E-2</c:v>
                </c:pt>
                <c:pt idx="206">
                  <c:v>1.0933099366531918E-2</c:v>
                </c:pt>
                <c:pt idx="207">
                  <c:v>1.0715215324669332E-2</c:v>
                </c:pt>
                <c:pt idx="208">
                  <c:v>1.0682468985998112E-2</c:v>
                </c:pt>
                <c:pt idx="209">
                  <c:v>9.7052358874289927E-3</c:v>
                </c:pt>
                <c:pt idx="210">
                  <c:v>9.5150754235904696E-3</c:v>
                </c:pt>
                <c:pt idx="211">
                  <c:v>9.234752033384204E-3</c:v>
                </c:pt>
                <c:pt idx="212">
                  <c:v>9.1240387997245879E-3</c:v>
                </c:pt>
                <c:pt idx="213">
                  <c:v>9.04058488692208E-3</c:v>
                </c:pt>
                <c:pt idx="214">
                  <c:v>8.9159101500732845E-3</c:v>
                </c:pt>
                <c:pt idx="215">
                  <c:v>8.8551065527859938E-3</c:v>
                </c:pt>
                <c:pt idx="216">
                  <c:v>8.4774162151323058E-3</c:v>
                </c:pt>
                <c:pt idx="217">
                  <c:v>7.6516515564181509E-3</c:v>
                </c:pt>
                <c:pt idx="218">
                  <c:v>7.5021666107885901E-3</c:v>
                </c:pt>
                <c:pt idx="219">
                  <c:v>7.2949782028245225E-3</c:v>
                </c:pt>
                <c:pt idx="220">
                  <c:v>6.5824125238861386E-3</c:v>
                </c:pt>
                <c:pt idx="221">
                  <c:v>6.3535383760192996E-3</c:v>
                </c:pt>
                <c:pt idx="222">
                  <c:v>5.7503055585430953E-3</c:v>
                </c:pt>
                <c:pt idx="223">
                  <c:v>4.835960374203232E-3</c:v>
                </c:pt>
                <c:pt idx="224">
                  <c:v>4.6374680660854223E-3</c:v>
                </c:pt>
                <c:pt idx="225">
                  <c:v>4.3117946772851844E-3</c:v>
                </c:pt>
                <c:pt idx="226">
                  <c:v>2.8001758957665423E-3</c:v>
                </c:pt>
              </c:numCache>
            </c:numRef>
          </c:cat>
          <c:val>
            <c:numRef>
              <c:f>Deprivation!$AG$5:$AG$231</c:f>
              <c:numCache>
                <c:formatCode>0.0%</c:formatCode>
                <c:ptCount val="227"/>
                <c:pt idx="0">
                  <c:v>1.7732977156995042E-2</c:v>
                </c:pt>
                <c:pt idx="1">
                  <c:v>1.7783638956412925E-2</c:v>
                </c:pt>
                <c:pt idx="2">
                  <c:v>1.8353239791306486E-2</c:v>
                </c:pt>
                <c:pt idx="3">
                  <c:v>1.9460724109068062E-2</c:v>
                </c:pt>
                <c:pt idx="4">
                  <c:v>1.8152471032287256E-2</c:v>
                </c:pt>
                <c:pt idx="5">
                  <c:v>1.7392959941042285E-2</c:v>
                </c:pt>
                <c:pt idx="6">
                  <c:v>1.9948842758655997E-2</c:v>
                </c:pt>
                <c:pt idx="7">
                  <c:v>1.860621484817708E-2</c:v>
                </c:pt>
                <c:pt idx="8">
                  <c:v>1.6798949687321624E-2</c:v>
                </c:pt>
                <c:pt idx="9">
                  <c:v>1.8546670368517901E-2</c:v>
                </c:pt>
                <c:pt idx="10">
                  <c:v>1.7010978207408736E-2</c:v>
                </c:pt>
                <c:pt idx="11">
                  <c:v>1.7859321310229492E-2</c:v>
                </c:pt>
                <c:pt idx="12">
                  <c:v>2.033492822966507E-2</c:v>
                </c:pt>
                <c:pt idx="13">
                  <c:v>2.033492822966507E-2</c:v>
                </c:pt>
                <c:pt idx="14">
                  <c:v>1.8975829796182203E-2</c:v>
                </c:pt>
                <c:pt idx="15">
                  <c:v>1.8002945354492036E-2</c:v>
                </c:pt>
                <c:pt idx="16">
                  <c:v>1.6416538165138175E-2</c:v>
                </c:pt>
                <c:pt idx="17">
                  <c:v>1.7521684738996929E-2</c:v>
                </c:pt>
                <c:pt idx="18">
                  <c:v>1.944802093362738E-2</c:v>
                </c:pt>
                <c:pt idx="19">
                  <c:v>1.8394527080214898E-2</c:v>
                </c:pt>
                <c:pt idx="20">
                  <c:v>1.809074353294297E-2</c:v>
                </c:pt>
                <c:pt idx="21">
                  <c:v>1.8687604736948232E-2</c:v>
                </c:pt>
                <c:pt idx="22">
                  <c:v>1.8294525266175882E-2</c:v>
                </c:pt>
                <c:pt idx="23">
                  <c:v>1.7972697221572867E-2</c:v>
                </c:pt>
                <c:pt idx="24">
                  <c:v>1.8091511034194745E-2</c:v>
                </c:pt>
                <c:pt idx="25">
                  <c:v>2.033492822966507E-2</c:v>
                </c:pt>
                <c:pt idx="26">
                  <c:v>1.7946993426325865E-2</c:v>
                </c:pt>
                <c:pt idx="27">
                  <c:v>1.7394771562934452E-2</c:v>
                </c:pt>
                <c:pt idx="28">
                  <c:v>2.033492822966507E-2</c:v>
                </c:pt>
                <c:pt idx="29">
                  <c:v>1.7703138775084903E-2</c:v>
                </c:pt>
                <c:pt idx="30">
                  <c:v>1.771584139997491E-2</c:v>
                </c:pt>
                <c:pt idx="31">
                  <c:v>1.811493220788855E-2</c:v>
                </c:pt>
                <c:pt idx="32">
                  <c:v>1.846131947814934E-2</c:v>
                </c:pt>
                <c:pt idx="33">
                  <c:v>2.0070838252656435E-2</c:v>
                </c:pt>
                <c:pt idx="34">
                  <c:v>2.033492822966507E-2</c:v>
                </c:pt>
                <c:pt idx="35">
                  <c:v>1.8092939107557708E-2</c:v>
                </c:pt>
                <c:pt idx="36">
                  <c:v>2.033492822966507E-2</c:v>
                </c:pt>
                <c:pt idx="37">
                  <c:v>2.033492822966507E-2</c:v>
                </c:pt>
                <c:pt idx="38">
                  <c:v>1.7570631049136563E-2</c:v>
                </c:pt>
                <c:pt idx="39">
                  <c:v>2.033492822966507E-2</c:v>
                </c:pt>
                <c:pt idx="40">
                  <c:v>2.0334928229665185E-2</c:v>
                </c:pt>
                <c:pt idx="41">
                  <c:v>2.033492822966507E-2</c:v>
                </c:pt>
                <c:pt idx="42">
                  <c:v>2.033492822966507E-2</c:v>
                </c:pt>
                <c:pt idx="43">
                  <c:v>2.033492822966507E-2</c:v>
                </c:pt>
                <c:pt idx="44">
                  <c:v>2.033492822966507E-2</c:v>
                </c:pt>
                <c:pt idx="45">
                  <c:v>1.8008434751294381E-2</c:v>
                </c:pt>
                <c:pt idx="46">
                  <c:v>2.033492822966507E-2</c:v>
                </c:pt>
                <c:pt idx="47">
                  <c:v>2.033492822966507E-2</c:v>
                </c:pt>
                <c:pt idx="48">
                  <c:v>1.4779222146812437E-2</c:v>
                </c:pt>
                <c:pt idx="49">
                  <c:v>1.4046612254154076E-2</c:v>
                </c:pt>
                <c:pt idx="50">
                  <c:v>1.6885860027431143E-2</c:v>
                </c:pt>
                <c:pt idx="51">
                  <c:v>1.8133531572873045E-2</c:v>
                </c:pt>
                <c:pt idx="52">
                  <c:v>2.033492822966507E-2</c:v>
                </c:pt>
                <c:pt idx="53">
                  <c:v>1.8020135707755486E-2</c:v>
                </c:pt>
                <c:pt idx="54">
                  <c:v>2.033492822966507E-2</c:v>
                </c:pt>
                <c:pt idx="55">
                  <c:v>1.5277603506599178E-2</c:v>
                </c:pt>
                <c:pt idx="56">
                  <c:v>1.8208153418362509E-2</c:v>
                </c:pt>
                <c:pt idx="57">
                  <c:v>2.033492822966507E-2</c:v>
                </c:pt>
                <c:pt idx="58">
                  <c:v>1.7290089899703157E-2</c:v>
                </c:pt>
                <c:pt idx="59">
                  <c:v>1.9289162505381624E-2</c:v>
                </c:pt>
                <c:pt idx="60">
                  <c:v>2.033492822966507E-2</c:v>
                </c:pt>
                <c:pt idx="61">
                  <c:v>2.033492822966507E-2</c:v>
                </c:pt>
                <c:pt idx="62">
                  <c:v>1.2859057716778019E-2</c:v>
                </c:pt>
                <c:pt idx="63">
                  <c:v>2.033492822966507E-2</c:v>
                </c:pt>
                <c:pt idx="64">
                  <c:v>2.033492822966507E-2</c:v>
                </c:pt>
                <c:pt idx="65">
                  <c:v>1.704472592110896E-2</c:v>
                </c:pt>
                <c:pt idx="66">
                  <c:v>1.8056098339947028E-2</c:v>
                </c:pt>
                <c:pt idx="67">
                  <c:v>1.8054282005814638E-2</c:v>
                </c:pt>
                <c:pt idx="68">
                  <c:v>2.033492822966507E-2</c:v>
                </c:pt>
                <c:pt idx="69">
                  <c:v>2.033492822966507E-2</c:v>
                </c:pt>
                <c:pt idx="70">
                  <c:v>1.8012422140960552E-2</c:v>
                </c:pt>
                <c:pt idx="71">
                  <c:v>2.033492822966507E-2</c:v>
                </c:pt>
                <c:pt idx="72">
                  <c:v>2.033492822966507E-2</c:v>
                </c:pt>
                <c:pt idx="73">
                  <c:v>1.2690317727286966E-2</c:v>
                </c:pt>
                <c:pt idx="74">
                  <c:v>1.4454126767115553E-2</c:v>
                </c:pt>
                <c:pt idx="75">
                  <c:v>8.5916324780230275E-3</c:v>
                </c:pt>
                <c:pt idx="76">
                  <c:v>2.033492822966507E-2</c:v>
                </c:pt>
                <c:pt idx="77">
                  <c:v>1.7976389109968953E-2</c:v>
                </c:pt>
                <c:pt idx="78">
                  <c:v>1.8241046426485354E-2</c:v>
                </c:pt>
                <c:pt idx="79">
                  <c:v>2.033492822966507E-2</c:v>
                </c:pt>
                <c:pt idx="80">
                  <c:v>2.033492822966507E-2</c:v>
                </c:pt>
                <c:pt idx="81">
                  <c:v>2.033492822966507E-2</c:v>
                </c:pt>
                <c:pt idx="82">
                  <c:v>1.6315426351130796E-2</c:v>
                </c:pt>
                <c:pt idx="83">
                  <c:v>2.033492822966507E-2</c:v>
                </c:pt>
                <c:pt idx="84">
                  <c:v>2.033492822966507E-2</c:v>
                </c:pt>
                <c:pt idx="85">
                  <c:v>1.1808469666761141E-2</c:v>
                </c:pt>
                <c:pt idx="86">
                  <c:v>1.03832632443745E-2</c:v>
                </c:pt>
                <c:pt idx="87">
                  <c:v>1.6155322812823922E-2</c:v>
                </c:pt>
                <c:pt idx="88">
                  <c:v>1.7154920654635135E-2</c:v>
                </c:pt>
                <c:pt idx="89">
                  <c:v>2.033492822966507E-2</c:v>
                </c:pt>
                <c:pt idx="90">
                  <c:v>2.033492822966507E-2</c:v>
                </c:pt>
                <c:pt idx="91">
                  <c:v>1.8030153722498114E-2</c:v>
                </c:pt>
                <c:pt idx="92">
                  <c:v>2.033492822966507E-2</c:v>
                </c:pt>
                <c:pt idx="93">
                  <c:v>2.033492822966507E-2</c:v>
                </c:pt>
                <c:pt idx="94">
                  <c:v>1.46634858879082E-2</c:v>
                </c:pt>
                <c:pt idx="95">
                  <c:v>2.033492822966507E-2</c:v>
                </c:pt>
                <c:pt idx="96">
                  <c:v>2.033492822966507E-2</c:v>
                </c:pt>
                <c:pt idx="97">
                  <c:v>2.033492822966507E-2</c:v>
                </c:pt>
                <c:pt idx="98">
                  <c:v>2.033492822966507E-2</c:v>
                </c:pt>
                <c:pt idx="99">
                  <c:v>1.715487678357332E-2</c:v>
                </c:pt>
                <c:pt idx="100">
                  <c:v>2.033492822966507E-2</c:v>
                </c:pt>
                <c:pt idx="101">
                  <c:v>2.033492822966507E-2</c:v>
                </c:pt>
                <c:pt idx="102">
                  <c:v>2.033492822966507E-2</c:v>
                </c:pt>
                <c:pt idx="103">
                  <c:v>1.8674934228251977E-2</c:v>
                </c:pt>
                <c:pt idx="104">
                  <c:v>2.033492822966507E-2</c:v>
                </c:pt>
                <c:pt idx="105">
                  <c:v>1.747856352500109E-2</c:v>
                </c:pt>
                <c:pt idx="106">
                  <c:v>2.033492822966507E-2</c:v>
                </c:pt>
                <c:pt idx="107">
                  <c:v>1.4304910549556123E-2</c:v>
                </c:pt>
                <c:pt idx="108">
                  <c:v>2.033492822966507E-2</c:v>
                </c:pt>
                <c:pt idx="109">
                  <c:v>1.1736229882786378E-2</c:v>
                </c:pt>
                <c:pt idx="110">
                  <c:v>2.033492822966507E-2</c:v>
                </c:pt>
                <c:pt idx="111">
                  <c:v>1.5782757241444151E-2</c:v>
                </c:pt>
                <c:pt idx="112">
                  <c:v>2.033492822966507E-2</c:v>
                </c:pt>
                <c:pt idx="113">
                  <c:v>1.4360653243230624E-2</c:v>
                </c:pt>
                <c:pt idx="114">
                  <c:v>1.6809621845882156E-2</c:v>
                </c:pt>
                <c:pt idx="115">
                  <c:v>1.7079754665694741E-2</c:v>
                </c:pt>
                <c:pt idx="116">
                  <c:v>2.033492822966507E-2</c:v>
                </c:pt>
                <c:pt idx="117">
                  <c:v>1.9801169494713371E-2</c:v>
                </c:pt>
                <c:pt idx="118">
                  <c:v>1.4799547586718849E-2</c:v>
                </c:pt>
                <c:pt idx="119">
                  <c:v>2.033492822966507E-2</c:v>
                </c:pt>
                <c:pt idx="120">
                  <c:v>1.4573817513613094E-2</c:v>
                </c:pt>
                <c:pt idx="121">
                  <c:v>2.033492822966507E-2</c:v>
                </c:pt>
                <c:pt idx="122">
                  <c:v>2.033492822966507E-2</c:v>
                </c:pt>
                <c:pt idx="123">
                  <c:v>2.033492822966507E-2</c:v>
                </c:pt>
                <c:pt idx="124">
                  <c:v>2.033492822966507E-2</c:v>
                </c:pt>
                <c:pt idx="125">
                  <c:v>1.4702414123978321E-2</c:v>
                </c:pt>
                <c:pt idx="126">
                  <c:v>2.033492822966507E-2</c:v>
                </c:pt>
                <c:pt idx="127">
                  <c:v>2.033492822966507E-2</c:v>
                </c:pt>
                <c:pt idx="128">
                  <c:v>2.033492822966507E-2</c:v>
                </c:pt>
                <c:pt idx="129">
                  <c:v>2.033492822966507E-2</c:v>
                </c:pt>
                <c:pt idx="130">
                  <c:v>1.1679514332756562E-2</c:v>
                </c:pt>
                <c:pt idx="131">
                  <c:v>2.033492822966507E-2</c:v>
                </c:pt>
                <c:pt idx="132">
                  <c:v>2.033492822966507E-2</c:v>
                </c:pt>
                <c:pt idx="133">
                  <c:v>1.7188945819168803E-2</c:v>
                </c:pt>
                <c:pt idx="134">
                  <c:v>1.3994081165567687E-2</c:v>
                </c:pt>
                <c:pt idx="135">
                  <c:v>1.5358316124236533E-2</c:v>
                </c:pt>
                <c:pt idx="136">
                  <c:v>2.033492822966507E-2</c:v>
                </c:pt>
                <c:pt idx="137">
                  <c:v>2.033492822966507E-2</c:v>
                </c:pt>
                <c:pt idx="138">
                  <c:v>1.3311315577205664E-2</c:v>
                </c:pt>
                <c:pt idx="139">
                  <c:v>2.033492822966507E-2</c:v>
                </c:pt>
                <c:pt idx="140">
                  <c:v>2.033492822966507E-2</c:v>
                </c:pt>
                <c:pt idx="141">
                  <c:v>2.033492822966507E-2</c:v>
                </c:pt>
                <c:pt idx="142">
                  <c:v>2.033492822966507E-2</c:v>
                </c:pt>
                <c:pt idx="143">
                  <c:v>1.2787054668140221E-2</c:v>
                </c:pt>
                <c:pt idx="144">
                  <c:v>2.033492822966507E-2</c:v>
                </c:pt>
                <c:pt idx="145">
                  <c:v>2.033492822966507E-2</c:v>
                </c:pt>
                <c:pt idx="146">
                  <c:v>2.033492822966507E-2</c:v>
                </c:pt>
                <c:pt idx="147">
                  <c:v>1.0531037490527587E-2</c:v>
                </c:pt>
                <c:pt idx="148">
                  <c:v>1.5077414862447543E-2</c:v>
                </c:pt>
                <c:pt idx="149">
                  <c:v>2.033492822966507E-2</c:v>
                </c:pt>
                <c:pt idx="150">
                  <c:v>2.033492822966507E-2</c:v>
                </c:pt>
                <c:pt idx="151">
                  <c:v>1.6863825390758126E-2</c:v>
                </c:pt>
                <c:pt idx="152">
                  <c:v>2.033492822966507E-2</c:v>
                </c:pt>
                <c:pt idx="153">
                  <c:v>2.033492822966507E-2</c:v>
                </c:pt>
                <c:pt idx="154">
                  <c:v>1.4391252840711055E-2</c:v>
                </c:pt>
                <c:pt idx="155">
                  <c:v>2.033492822966507E-2</c:v>
                </c:pt>
                <c:pt idx="156">
                  <c:v>1.5114296451941369E-2</c:v>
                </c:pt>
                <c:pt idx="157">
                  <c:v>2.033492822966507E-2</c:v>
                </c:pt>
                <c:pt idx="158">
                  <c:v>2.033492822966507E-2</c:v>
                </c:pt>
                <c:pt idx="159">
                  <c:v>2.033492822966507E-2</c:v>
                </c:pt>
                <c:pt idx="160">
                  <c:v>2.033492822966507E-2</c:v>
                </c:pt>
                <c:pt idx="161">
                  <c:v>2.7889830890278966E-2</c:v>
                </c:pt>
                <c:pt idx="162">
                  <c:v>2.033492822966507E-2</c:v>
                </c:pt>
                <c:pt idx="163">
                  <c:v>2.033492822966507E-2</c:v>
                </c:pt>
                <c:pt idx="164">
                  <c:v>1.5979365279282211E-2</c:v>
                </c:pt>
                <c:pt idx="165">
                  <c:v>2.033492822966507E-2</c:v>
                </c:pt>
                <c:pt idx="166">
                  <c:v>2.033492822966507E-2</c:v>
                </c:pt>
                <c:pt idx="167">
                  <c:v>1.27128152681004E-2</c:v>
                </c:pt>
                <c:pt idx="168">
                  <c:v>2.033492822966507E-2</c:v>
                </c:pt>
                <c:pt idx="169">
                  <c:v>2.033492822966507E-2</c:v>
                </c:pt>
                <c:pt idx="170">
                  <c:v>2.033492822966507E-2</c:v>
                </c:pt>
                <c:pt idx="171">
                  <c:v>1.3225256387116366E-2</c:v>
                </c:pt>
                <c:pt idx="172">
                  <c:v>1.6693044818834095E-2</c:v>
                </c:pt>
                <c:pt idx="173">
                  <c:v>2.033492822966507E-2</c:v>
                </c:pt>
                <c:pt idx="174">
                  <c:v>2.033492822966507E-2</c:v>
                </c:pt>
                <c:pt idx="175">
                  <c:v>1.4044625385979899E-2</c:v>
                </c:pt>
                <c:pt idx="176">
                  <c:v>2.033492822966507E-2</c:v>
                </c:pt>
                <c:pt idx="177">
                  <c:v>2.033492822966507E-2</c:v>
                </c:pt>
                <c:pt idx="178">
                  <c:v>2.033492822966507E-2</c:v>
                </c:pt>
                <c:pt idx="179">
                  <c:v>1.4544166889352768E-2</c:v>
                </c:pt>
                <c:pt idx="180">
                  <c:v>2.033492822966507E-2</c:v>
                </c:pt>
                <c:pt idx="181">
                  <c:v>1.2348476514469598E-2</c:v>
                </c:pt>
                <c:pt idx="182">
                  <c:v>2.033492822966507E-2</c:v>
                </c:pt>
                <c:pt idx="183">
                  <c:v>1.3221724336671549E-2</c:v>
                </c:pt>
                <c:pt idx="184">
                  <c:v>2.033492822966507E-2</c:v>
                </c:pt>
                <c:pt idx="185">
                  <c:v>1.1495913188186262E-2</c:v>
                </c:pt>
                <c:pt idx="186">
                  <c:v>2.033492822966507E-2</c:v>
                </c:pt>
                <c:pt idx="187">
                  <c:v>1.6708209644569517E-2</c:v>
                </c:pt>
                <c:pt idx="188">
                  <c:v>1.4076167247270904E-2</c:v>
                </c:pt>
                <c:pt idx="189">
                  <c:v>1.2084934730344145E-2</c:v>
                </c:pt>
                <c:pt idx="190">
                  <c:v>1.3937153905974449E-2</c:v>
                </c:pt>
                <c:pt idx="191">
                  <c:v>1.4911256996093476E-2</c:v>
                </c:pt>
                <c:pt idx="192">
                  <c:v>1.5147629511098158E-2</c:v>
                </c:pt>
                <c:pt idx="193">
                  <c:v>2.033492822966507E-2</c:v>
                </c:pt>
                <c:pt idx="194">
                  <c:v>1.6569363285444488E-2</c:v>
                </c:pt>
                <c:pt idx="195">
                  <c:v>1.2309561726748684E-2</c:v>
                </c:pt>
                <c:pt idx="196">
                  <c:v>1.5288934292583429E-2</c:v>
                </c:pt>
                <c:pt idx="197">
                  <c:v>1.4657687871387522E-2</c:v>
                </c:pt>
                <c:pt idx="198">
                  <c:v>2.033492822966507E-2</c:v>
                </c:pt>
                <c:pt idx="199">
                  <c:v>1.4082384475065546E-2</c:v>
                </c:pt>
                <c:pt idx="200">
                  <c:v>2.033492822966507E-2</c:v>
                </c:pt>
                <c:pt idx="201">
                  <c:v>1.0035632708453311E-2</c:v>
                </c:pt>
                <c:pt idx="202">
                  <c:v>1.4092902364235856E-2</c:v>
                </c:pt>
                <c:pt idx="203">
                  <c:v>1.3741403691193758E-2</c:v>
                </c:pt>
                <c:pt idx="204">
                  <c:v>2.033492822966507E-2</c:v>
                </c:pt>
                <c:pt idx="205">
                  <c:v>1.2073265851193509E-2</c:v>
                </c:pt>
                <c:pt idx="206">
                  <c:v>1.6297257910018726E-2</c:v>
                </c:pt>
                <c:pt idx="207">
                  <c:v>2.033492822966507E-2</c:v>
                </c:pt>
                <c:pt idx="208">
                  <c:v>2.033492822966507E-2</c:v>
                </c:pt>
                <c:pt idx="209">
                  <c:v>1.4248539979017923E-2</c:v>
                </c:pt>
                <c:pt idx="210">
                  <c:v>1.6621566224794274E-2</c:v>
                </c:pt>
                <c:pt idx="211">
                  <c:v>2.033492822966507E-2</c:v>
                </c:pt>
                <c:pt idx="212">
                  <c:v>1.4050586954728272E-2</c:v>
                </c:pt>
                <c:pt idx="213">
                  <c:v>2.033492822966507E-2</c:v>
                </c:pt>
                <c:pt idx="214">
                  <c:v>2.033492822966507E-2</c:v>
                </c:pt>
                <c:pt idx="215">
                  <c:v>1.4398050950472308E-2</c:v>
                </c:pt>
                <c:pt idx="216">
                  <c:v>1.4649441359191349E-2</c:v>
                </c:pt>
                <c:pt idx="217">
                  <c:v>2.033492822966507E-2</c:v>
                </c:pt>
                <c:pt idx="218">
                  <c:v>1.3370549123186021E-2</c:v>
                </c:pt>
                <c:pt idx="219">
                  <c:v>2.033492822966507E-2</c:v>
                </c:pt>
                <c:pt idx="220">
                  <c:v>2.033492822966507E-2</c:v>
                </c:pt>
                <c:pt idx="221">
                  <c:v>1.2638026033356219E-2</c:v>
                </c:pt>
                <c:pt idx="222">
                  <c:v>1.5421108972320616E-2</c:v>
                </c:pt>
                <c:pt idx="223">
                  <c:v>1.4483916186748958E-2</c:v>
                </c:pt>
                <c:pt idx="224">
                  <c:v>1.5789614899326558E-2</c:v>
                </c:pt>
                <c:pt idx="225">
                  <c:v>1.4923072661746231E-2</c:v>
                </c:pt>
                <c:pt idx="226">
                  <c:v>1.4720248623446128E-2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F-43FD-8213-BE79EF8D3542}"/>
            </c:ext>
          </c:extLst>
        </c:ser>
        <c:ser>
          <c:idx val="3"/>
          <c:order val="3"/>
          <c:tx>
            <c:v>2021/22 v Model 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Deprivation!$AK$5:$AK$231</c:f>
              <c:numCache>
                <c:formatCode>0.0%</c:formatCode>
                <c:ptCount val="227"/>
                <c:pt idx="0">
                  <c:v>2.760468851893998E-2</c:v>
                </c:pt>
                <c:pt idx="1">
                  <c:v>1.6005275063992588E-2</c:v>
                </c:pt>
                <c:pt idx="2">
                  <c:v>1.6517915810655433E-2</c:v>
                </c:pt>
                <c:pt idx="3">
                  <c:v>2.917249219289253E-2</c:v>
                </c:pt>
                <c:pt idx="4">
                  <c:v>1.6337223930263586E-2</c:v>
                </c:pt>
                <c:pt idx="5">
                  <c:v>1.5653663945284998E-2</c:v>
                </c:pt>
                <c:pt idx="6">
                  <c:v>2.1409609525745613E-2</c:v>
                </c:pt>
                <c:pt idx="7">
                  <c:v>2.7036363516938566E-2</c:v>
                </c:pt>
                <c:pt idx="8">
                  <c:v>1.5119054724572114E-2</c:v>
                </c:pt>
                <c:pt idx="9">
                  <c:v>1.6692003328941066E-2</c:v>
                </c:pt>
                <c:pt idx="10">
                  <c:v>1.5309880381227313E-2</c:v>
                </c:pt>
                <c:pt idx="11">
                  <c:v>1.6073389175769861E-2</c:v>
                </c:pt>
                <c:pt idx="12">
                  <c:v>1.7108627137188203E-2</c:v>
                </c:pt>
                <c:pt idx="13">
                  <c:v>1.9764976185790647E-2</c:v>
                </c:pt>
                <c:pt idx="14">
                  <c:v>2.8534570815776528E-2</c:v>
                </c:pt>
                <c:pt idx="15">
                  <c:v>1.6202650815781906E-2</c:v>
                </c:pt>
                <c:pt idx="16">
                  <c:v>1.4774884348742459E-2</c:v>
                </c:pt>
                <c:pt idx="17">
                  <c:v>1.5769516263572453E-2</c:v>
                </c:pt>
                <c:pt idx="18">
                  <c:v>2.7448826081835045E-2</c:v>
                </c:pt>
                <c:pt idx="19">
                  <c:v>2.4560522493606678E-2</c:v>
                </c:pt>
                <c:pt idx="20">
                  <c:v>2.8288533188442655E-2</c:v>
                </c:pt>
                <c:pt idx="21">
                  <c:v>2.0642002396357769E-2</c:v>
                </c:pt>
                <c:pt idx="22">
                  <c:v>1.915260589429349E-2</c:v>
                </c:pt>
                <c:pt idx="23">
                  <c:v>2.9098652609190576E-2</c:v>
                </c:pt>
                <c:pt idx="24">
                  <c:v>2.7507840267717215E-2</c:v>
                </c:pt>
                <c:pt idx="25">
                  <c:v>1.607961581761902E-2</c:v>
                </c:pt>
                <c:pt idx="26">
                  <c:v>2.6341054505366539E-2</c:v>
                </c:pt>
                <c:pt idx="27">
                  <c:v>1.565529440288093E-2</c:v>
                </c:pt>
                <c:pt idx="28">
                  <c:v>1.6973782912362064E-2</c:v>
                </c:pt>
                <c:pt idx="29">
                  <c:v>2.1466597818516141E-2</c:v>
                </c:pt>
                <c:pt idx="30">
                  <c:v>1.5944257258451642E-2</c:v>
                </c:pt>
                <c:pt idx="31">
                  <c:v>1.8757359943031727E-2</c:v>
                </c:pt>
                <c:pt idx="32">
                  <c:v>2.604098178902909E-2</c:v>
                </c:pt>
                <c:pt idx="33">
                  <c:v>2.1201298656490394E-2</c:v>
                </c:pt>
                <c:pt idx="34">
                  <c:v>1.6499010064345735E-2</c:v>
                </c:pt>
                <c:pt idx="35">
                  <c:v>2.181403633026812E-2</c:v>
                </c:pt>
                <c:pt idx="36">
                  <c:v>1.6759276727772731E-2</c:v>
                </c:pt>
                <c:pt idx="37">
                  <c:v>1.6985738839596656E-2</c:v>
                </c:pt>
                <c:pt idx="38">
                  <c:v>2.8447688340027102E-2</c:v>
                </c:pt>
                <c:pt idx="39">
                  <c:v>1.6741338559981528E-2</c:v>
                </c:pt>
                <c:pt idx="40">
                  <c:v>1.6933990821208843E-2</c:v>
                </c:pt>
                <c:pt idx="41">
                  <c:v>1.6741338559981528E-2</c:v>
                </c:pt>
                <c:pt idx="42">
                  <c:v>1.6629017066646597E-2</c:v>
                </c:pt>
                <c:pt idx="43">
                  <c:v>1.9552587526448985E-2</c:v>
                </c:pt>
                <c:pt idx="44">
                  <c:v>1.6636176246455074E-2</c:v>
                </c:pt>
                <c:pt idx="45">
                  <c:v>1.6207591272368951E-2</c:v>
                </c:pt>
                <c:pt idx="46">
                  <c:v>1.6697395267811384E-2</c:v>
                </c:pt>
                <c:pt idx="47">
                  <c:v>1.6553062333496793E-2</c:v>
                </c:pt>
                <c:pt idx="48">
                  <c:v>2.3928264408203555E-2</c:v>
                </c:pt>
                <c:pt idx="49">
                  <c:v>2.2742134089344106E-2</c:v>
                </c:pt>
                <c:pt idx="50">
                  <c:v>2.7339011456058125E-2</c:v>
                </c:pt>
                <c:pt idx="51">
                  <c:v>2.4985891954462457E-2</c:v>
                </c:pt>
                <c:pt idx="52">
                  <c:v>1.7218363130565378E-2</c:v>
                </c:pt>
                <c:pt idx="53">
                  <c:v>2.7136578549294858E-2</c:v>
                </c:pt>
                <c:pt idx="54">
                  <c:v>1.6725989030225232E-2</c:v>
                </c:pt>
                <c:pt idx="55">
                  <c:v>1.3749843157312537E-2</c:v>
                </c:pt>
                <c:pt idx="56">
                  <c:v>2.9479867453176309E-2</c:v>
                </c:pt>
                <c:pt idx="57">
                  <c:v>1.6603356958268218E-2</c:v>
                </c:pt>
                <c:pt idx="58">
                  <c:v>1.5561080916687078E-2</c:v>
                </c:pt>
                <c:pt idx="59">
                  <c:v>2.5122741923191812E-2</c:v>
                </c:pt>
                <c:pt idx="60">
                  <c:v>1.5983225877962942E-2</c:v>
                </c:pt>
                <c:pt idx="61">
                  <c:v>1.6584432255805907E-2</c:v>
                </c:pt>
                <c:pt idx="62">
                  <c:v>2.0819426749869085E-2</c:v>
                </c:pt>
                <c:pt idx="63">
                  <c:v>1.6315017749652723E-2</c:v>
                </c:pt>
                <c:pt idx="64">
                  <c:v>1.6753354420984069E-2</c:v>
                </c:pt>
                <c:pt idx="65">
                  <c:v>2.2566397747436816E-2</c:v>
                </c:pt>
                <c:pt idx="66">
                  <c:v>2.0859055121841791E-2</c:v>
                </c:pt>
                <c:pt idx="67">
                  <c:v>2.7728414379959605E-2</c:v>
                </c:pt>
                <c:pt idx="68">
                  <c:v>1.9256954532618192E-2</c:v>
                </c:pt>
                <c:pt idx="69">
                  <c:v>1.6584432255805907E-2</c:v>
                </c:pt>
                <c:pt idx="70">
                  <c:v>2.9162969211397053E-2</c:v>
                </c:pt>
                <c:pt idx="71">
                  <c:v>1.6788063810655243E-2</c:v>
                </c:pt>
                <c:pt idx="72">
                  <c:v>1.6965654460182993E-2</c:v>
                </c:pt>
                <c:pt idx="73">
                  <c:v>1.1421285949084349E-2</c:v>
                </c:pt>
                <c:pt idx="74">
                  <c:v>2.3401919497036683E-2</c:v>
                </c:pt>
                <c:pt idx="75">
                  <c:v>1.3910262196994519E-2</c:v>
                </c:pt>
                <c:pt idx="76">
                  <c:v>1.6636176246455074E-2</c:v>
                </c:pt>
                <c:pt idx="77">
                  <c:v>2.2674852481114501E-2</c:v>
                </c:pt>
                <c:pt idx="78">
                  <c:v>2.5043976073860576E-2</c:v>
                </c:pt>
                <c:pt idx="79">
                  <c:v>1.6646775912933672E-2</c:v>
                </c:pt>
                <c:pt idx="80">
                  <c:v>1.6253028436094878E-2</c:v>
                </c:pt>
                <c:pt idx="81">
                  <c:v>1.7080379405620294E-2</c:v>
                </c:pt>
                <c:pt idx="82">
                  <c:v>1.4683883714707694E-2</c:v>
                </c:pt>
                <c:pt idx="83">
                  <c:v>1.7725798189666304E-2</c:v>
                </c:pt>
                <c:pt idx="84">
                  <c:v>1.6710260499734075E-2</c:v>
                </c:pt>
                <c:pt idx="85">
                  <c:v>1.9118474739060237E-2</c:v>
                </c:pt>
                <c:pt idx="86">
                  <c:v>1.4476264202176617E-2</c:v>
                </c:pt>
                <c:pt idx="87">
                  <c:v>2.615623693955331E-2</c:v>
                </c:pt>
                <c:pt idx="88">
                  <c:v>2.7643397994135968E-2</c:v>
                </c:pt>
                <c:pt idx="89">
                  <c:v>1.7127972458083996E-2</c:v>
                </c:pt>
                <c:pt idx="90">
                  <c:v>1.5361896476729007E-2</c:v>
                </c:pt>
                <c:pt idx="91">
                  <c:v>2.9191677468598218E-2</c:v>
                </c:pt>
                <c:pt idx="92">
                  <c:v>1.6938324191854329E-2</c:v>
                </c:pt>
                <c:pt idx="93">
                  <c:v>1.700315935571052E-2</c:v>
                </c:pt>
                <c:pt idx="94">
                  <c:v>1.3197137290277177E-2</c:v>
                </c:pt>
                <c:pt idx="95">
                  <c:v>1.6270382458252672E-2</c:v>
                </c:pt>
                <c:pt idx="96">
                  <c:v>1.6741338559981528E-2</c:v>
                </c:pt>
                <c:pt idx="97">
                  <c:v>1.6336482491695337E-2</c:v>
                </c:pt>
                <c:pt idx="98">
                  <c:v>1.6524450571729667E-2</c:v>
                </c:pt>
                <c:pt idx="99">
                  <c:v>1.54393891068578E-2</c:v>
                </c:pt>
                <c:pt idx="100">
                  <c:v>1.550074403058539E-2</c:v>
                </c:pt>
                <c:pt idx="101">
                  <c:v>1.5983225877962727E-2</c:v>
                </c:pt>
                <c:pt idx="102">
                  <c:v>1.5990982701509018E-2</c:v>
                </c:pt>
                <c:pt idx="103">
                  <c:v>2.6462848409201503E-2</c:v>
                </c:pt>
                <c:pt idx="104">
                  <c:v>1.6315017749652723E-2</c:v>
                </c:pt>
                <c:pt idx="105">
                  <c:v>2.8298626710740547E-2</c:v>
                </c:pt>
                <c:pt idx="106">
                  <c:v>2.5811958868623051E-2</c:v>
                </c:pt>
                <c:pt idx="107">
                  <c:v>1.2874419493943294E-2</c:v>
                </c:pt>
                <c:pt idx="108">
                  <c:v>1.5990982701509018E-2</c:v>
                </c:pt>
                <c:pt idx="109">
                  <c:v>1.900151500456887E-2</c:v>
                </c:pt>
                <c:pt idx="110">
                  <c:v>1.5559137861646559E-2</c:v>
                </c:pt>
                <c:pt idx="111">
                  <c:v>2.4089702279629938E-2</c:v>
                </c:pt>
                <c:pt idx="112">
                  <c:v>1.6916297722805708E-2</c:v>
                </c:pt>
                <c:pt idx="113">
                  <c:v>1.2924587924951344E-2</c:v>
                </c:pt>
                <c:pt idx="114">
                  <c:v>2.7215578273456262E-2</c:v>
                </c:pt>
                <c:pt idx="115">
                  <c:v>1.537177919341581E-2</c:v>
                </c:pt>
                <c:pt idx="116">
                  <c:v>1.5777257456988818E-2</c:v>
                </c:pt>
                <c:pt idx="117">
                  <c:v>2.8304535722721035E-2</c:v>
                </c:pt>
                <c:pt idx="118">
                  <c:v>2.3961172231674155E-2</c:v>
                </c:pt>
                <c:pt idx="119">
                  <c:v>1.5657647992790777E-2</c:v>
                </c:pt>
                <c:pt idx="120">
                  <c:v>2.3595704606131671E-2</c:v>
                </c:pt>
                <c:pt idx="121">
                  <c:v>1.5876648383708617E-2</c:v>
                </c:pt>
                <c:pt idx="122">
                  <c:v>1.5265212054410256E-2</c:v>
                </c:pt>
                <c:pt idx="123">
                  <c:v>2.0880278484697621E-2</c:v>
                </c:pt>
                <c:pt idx="124">
                  <c:v>1.5603924322900581E-2</c:v>
                </c:pt>
                <c:pt idx="125">
                  <c:v>1.3232172710099445E-2</c:v>
                </c:pt>
                <c:pt idx="126">
                  <c:v>1.6826192140207464E-2</c:v>
                </c:pt>
                <c:pt idx="127">
                  <c:v>1.6036298881174176E-2</c:v>
                </c:pt>
                <c:pt idx="128">
                  <c:v>1.6741338559981528E-2</c:v>
                </c:pt>
                <c:pt idx="129">
                  <c:v>1.6684270786882553E-2</c:v>
                </c:pt>
                <c:pt idx="130">
                  <c:v>1.8909689798056139E-2</c:v>
                </c:pt>
                <c:pt idx="131">
                  <c:v>1.6614470828626954E-2</c:v>
                </c:pt>
                <c:pt idx="132">
                  <c:v>1.669086592078288E-2</c:v>
                </c:pt>
                <c:pt idx="133">
                  <c:v>1.5470051241886688E-2</c:v>
                </c:pt>
                <c:pt idx="134">
                  <c:v>1.2594673049506008E-2</c:v>
                </c:pt>
                <c:pt idx="135">
                  <c:v>1.3822484511379698E-2</c:v>
                </c:pt>
                <c:pt idx="136">
                  <c:v>1.5439487756825283E-2</c:v>
                </c:pt>
                <c:pt idx="137">
                  <c:v>1.6320435699010746E-2</c:v>
                </c:pt>
                <c:pt idx="138">
                  <c:v>2.1551653847139075E-2</c:v>
                </c:pt>
                <c:pt idx="139">
                  <c:v>1.6304076306468667E-2</c:v>
                </c:pt>
                <c:pt idx="140">
                  <c:v>1.6831444076940434E-2</c:v>
                </c:pt>
                <c:pt idx="141">
                  <c:v>1.7114670343037947E-2</c:v>
                </c:pt>
                <c:pt idx="142">
                  <c:v>1.6329255557378498E-2</c:v>
                </c:pt>
                <c:pt idx="143">
                  <c:v>2.0702850431082217E-2</c:v>
                </c:pt>
                <c:pt idx="144">
                  <c:v>1.6536850146757286E-2</c:v>
                </c:pt>
                <c:pt idx="145">
                  <c:v>1.5935397242657551E-2</c:v>
                </c:pt>
                <c:pt idx="146">
                  <c:v>1.6167212289095945E-2</c:v>
                </c:pt>
                <c:pt idx="147">
                  <c:v>1.7050251189276101E-2</c:v>
                </c:pt>
                <c:pt idx="148">
                  <c:v>1.3569673372144509E-2</c:v>
                </c:pt>
                <c:pt idx="149">
                  <c:v>1.5524433660627215E-2</c:v>
                </c:pt>
                <c:pt idx="150">
                  <c:v>1.5823564593301503E-2</c:v>
                </c:pt>
                <c:pt idx="151">
                  <c:v>2.7303336344921526E-2</c:v>
                </c:pt>
                <c:pt idx="152">
                  <c:v>1.6716598285976155E-2</c:v>
                </c:pt>
                <c:pt idx="153">
                  <c:v>1.7150659353483561E-2</c:v>
                </c:pt>
                <c:pt idx="154">
                  <c:v>1.2952127561710278E-2</c:v>
                </c:pt>
                <c:pt idx="155">
                  <c:v>1.7170881749829225E-2</c:v>
                </c:pt>
                <c:pt idx="156">
                  <c:v>1.36028668058794E-2</c:v>
                </c:pt>
                <c:pt idx="157">
                  <c:v>1.6229340686075858E-2</c:v>
                </c:pt>
                <c:pt idx="158">
                  <c:v>1.6967698621328763E-2</c:v>
                </c:pt>
                <c:pt idx="159">
                  <c:v>1.675037201529278E-2</c:v>
                </c:pt>
                <c:pt idx="160">
                  <c:v>1.6687576639176811E-2</c:v>
                </c:pt>
                <c:pt idx="161">
                  <c:v>2.7889830890278966E-2</c:v>
                </c:pt>
                <c:pt idx="162">
                  <c:v>1.5547678414987501E-2</c:v>
                </c:pt>
                <c:pt idx="163">
                  <c:v>1.8393731074681601E-2</c:v>
                </c:pt>
                <c:pt idx="164">
                  <c:v>1.4381428745387725E-2</c:v>
                </c:pt>
                <c:pt idx="165">
                  <c:v>1.5293551825867122E-2</c:v>
                </c:pt>
                <c:pt idx="166">
                  <c:v>1.6744364188443103E-2</c:v>
                </c:pt>
                <c:pt idx="167">
                  <c:v>2.0582653242042153E-2</c:v>
                </c:pt>
                <c:pt idx="168">
                  <c:v>1.6694138755980779E-2</c:v>
                </c:pt>
                <c:pt idx="169">
                  <c:v>1.6700635578090452E-2</c:v>
                </c:pt>
                <c:pt idx="170">
                  <c:v>1.6884499554155392E-2</c:v>
                </c:pt>
                <c:pt idx="171">
                  <c:v>2.1412319821239104E-2</c:v>
                </c:pt>
                <c:pt idx="172">
                  <c:v>2.7026834447584722E-2</c:v>
                </c:pt>
                <c:pt idx="173">
                  <c:v>1.6768055430170549E-2</c:v>
                </c:pt>
                <c:pt idx="174">
                  <c:v>1.7010711178773303E-2</c:v>
                </c:pt>
                <c:pt idx="175">
                  <c:v>2.2738917254853729E-2</c:v>
                </c:pt>
                <c:pt idx="176">
                  <c:v>1.5488728376886293E-2</c:v>
                </c:pt>
                <c:pt idx="177">
                  <c:v>1.5512645249487355E-2</c:v>
                </c:pt>
                <c:pt idx="178">
                  <c:v>1.675037201529278E-2</c:v>
                </c:pt>
                <c:pt idx="179">
                  <c:v>2.35476987155076E-2</c:v>
                </c:pt>
                <c:pt idx="180">
                  <c:v>1.6336482491695337E-2</c:v>
                </c:pt>
                <c:pt idx="181">
                  <c:v>1.111362886468254E-2</c:v>
                </c:pt>
                <c:pt idx="182">
                  <c:v>1.6834052460697257E-2</c:v>
                </c:pt>
                <c:pt idx="183">
                  <c:v>2.1406601323280025E-2</c:v>
                </c:pt>
                <c:pt idx="184">
                  <c:v>1.7161565814433982E-2</c:v>
                </c:pt>
                <c:pt idx="185">
                  <c:v>1.8612430806677776E-2</c:v>
                </c:pt>
                <c:pt idx="186">
                  <c:v>1.5464347098992007E-2</c:v>
                </c:pt>
                <c:pt idx="187">
                  <c:v>2.6346270593015225E-2</c:v>
                </c:pt>
                <c:pt idx="188">
                  <c:v>2.2789985083264176E-2</c:v>
                </c:pt>
                <c:pt idx="189">
                  <c:v>1.9566084844385555E-2</c:v>
                </c:pt>
                <c:pt idx="190">
                  <c:v>1.2543438524748672E-2</c:v>
                </c:pt>
                <c:pt idx="191">
                  <c:v>2.414203516748898E-2</c:v>
                </c:pt>
                <c:pt idx="192">
                  <c:v>2.4524733491290904E-2</c:v>
                </c:pt>
                <c:pt idx="193">
                  <c:v>1.6744364188443103E-2</c:v>
                </c:pt>
                <c:pt idx="194">
                  <c:v>1.491242695693038E-2</c:v>
                </c:pt>
                <c:pt idx="195">
                  <c:v>1.1078605561998784E-2</c:v>
                </c:pt>
                <c:pt idx="196">
                  <c:v>1.3760040864166418E-2</c:v>
                </c:pt>
                <c:pt idx="197">
                  <c:v>2.3731494608985063E-2</c:v>
                </c:pt>
                <c:pt idx="198">
                  <c:v>1.5233253588516717E-2</c:v>
                </c:pt>
                <c:pt idx="199">
                  <c:v>2.2800051073320931E-2</c:v>
                </c:pt>
                <c:pt idx="200">
                  <c:v>1.6756322624743625E-2</c:v>
                </c:pt>
                <c:pt idx="201">
                  <c:v>1.6248167179690107E-2</c:v>
                </c:pt>
                <c:pt idx="202">
                  <c:v>1.469146310772422E-2</c:v>
                </c:pt>
                <c:pt idx="203">
                  <c:v>2.2247986923407546E-2</c:v>
                </c:pt>
                <c:pt idx="204">
                  <c:v>1.5279455741626712E-2</c:v>
                </c:pt>
                <c:pt idx="205">
                  <c:v>1.9547192295383653E-2</c:v>
                </c:pt>
                <c:pt idx="206">
                  <c:v>1.4667532121878614E-2</c:v>
                </c:pt>
                <c:pt idx="207">
                  <c:v>1.5451978060450516E-2</c:v>
                </c:pt>
                <c:pt idx="208">
                  <c:v>1.5233253588516746E-2</c:v>
                </c:pt>
                <c:pt idx="209">
                  <c:v>2.3069064700786179E-2</c:v>
                </c:pt>
                <c:pt idx="210">
                  <c:v>2.0888605250718843E-2</c:v>
                </c:pt>
                <c:pt idx="211">
                  <c:v>1.5233253588516746E-2</c:v>
                </c:pt>
                <c:pt idx="212">
                  <c:v>2.2748569299465282E-2</c:v>
                </c:pt>
                <c:pt idx="213">
                  <c:v>1.5512645249487355E-2</c:v>
                </c:pt>
                <c:pt idx="214">
                  <c:v>1.8461430940437416E-2</c:v>
                </c:pt>
                <c:pt idx="215">
                  <c:v>2.3311130131276871E-2</c:v>
                </c:pt>
                <c:pt idx="216">
                  <c:v>1.3184497215722291E-2</c:v>
                </c:pt>
                <c:pt idx="217">
                  <c:v>1.6472676907579909E-2</c:v>
                </c:pt>
                <c:pt idx="218">
                  <c:v>2.1647555740575985E-2</c:v>
                </c:pt>
                <c:pt idx="219">
                  <c:v>1.5512645249487355E-2</c:v>
                </c:pt>
                <c:pt idx="220">
                  <c:v>1.5524433660627215E-2</c:v>
                </c:pt>
                <c:pt idx="221">
                  <c:v>1.1374223419674494E-2</c:v>
                </c:pt>
                <c:pt idx="222">
                  <c:v>2.4967509750502725E-2</c:v>
                </c:pt>
                <c:pt idx="223">
                  <c:v>2.3450150003209259E-2</c:v>
                </c:pt>
                <c:pt idx="224">
                  <c:v>2.5293938133056023E-2</c:v>
                </c:pt>
                <c:pt idx="225">
                  <c:v>1.3430765390145892E-2</c:v>
                </c:pt>
                <c:pt idx="226">
                  <c:v>1.3248223758489861E-2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8-4A57-BD08-88B45798A10E}"/>
            </c:ext>
          </c:extLst>
        </c:ser>
        <c:ser>
          <c:idx val="4"/>
          <c:order val="4"/>
          <c:tx>
            <c:v>2021/22 v NFF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Deprivation!$AO$5:$AO$231</c:f>
              <c:numCache>
                <c:formatCode>0.0%</c:formatCode>
                <c:ptCount val="227"/>
                <c:pt idx="0">
                  <c:v>3.0802293730967961E-2</c:v>
                </c:pt>
                <c:pt idx="1">
                  <c:v>1.7783638956412925E-2</c:v>
                </c:pt>
                <c:pt idx="2">
                  <c:v>1.8353239791306486E-2</c:v>
                </c:pt>
                <c:pt idx="3">
                  <c:v>3.2545263635357043E-2</c:v>
                </c:pt>
                <c:pt idx="4">
                  <c:v>1.8152471032287256E-2</c:v>
                </c:pt>
                <c:pt idx="5">
                  <c:v>1.7392959941042285E-2</c:v>
                </c:pt>
                <c:pt idx="6">
                  <c:v>2.5179745369291739E-2</c:v>
                </c:pt>
                <c:pt idx="7">
                  <c:v>3.046761068970915E-2</c:v>
                </c:pt>
                <c:pt idx="8">
                  <c:v>1.6798949687321624E-2</c:v>
                </c:pt>
                <c:pt idx="9">
                  <c:v>1.8546670368517901E-2</c:v>
                </c:pt>
                <c:pt idx="10">
                  <c:v>1.7010978207408593E-2</c:v>
                </c:pt>
                <c:pt idx="11">
                  <c:v>1.7859321310229492E-2</c:v>
                </c:pt>
                <c:pt idx="12">
                  <c:v>2.033492822966507E-2</c:v>
                </c:pt>
                <c:pt idx="13">
                  <c:v>2.3613062310192598E-2</c:v>
                </c:pt>
                <c:pt idx="14">
                  <c:v>3.2266821890932912E-2</c:v>
                </c:pt>
                <c:pt idx="15">
                  <c:v>1.8002945354492036E-2</c:v>
                </c:pt>
                <c:pt idx="16">
                  <c:v>1.6416538165138175E-2</c:v>
                </c:pt>
                <c:pt idx="17">
                  <c:v>1.7521684738997047E-2</c:v>
                </c:pt>
                <c:pt idx="18">
                  <c:v>3.1231632632802275E-2</c:v>
                </c:pt>
                <c:pt idx="19">
                  <c:v>2.8245845500233645E-2</c:v>
                </c:pt>
                <c:pt idx="20">
                  <c:v>3.1907538374785258E-2</c:v>
                </c:pt>
                <c:pt idx="21">
                  <c:v>2.4321627554655861E-2</c:v>
                </c:pt>
                <c:pt idx="22">
                  <c:v>2.2723119921189985E-2</c:v>
                </c:pt>
                <c:pt idx="23">
                  <c:v>3.3354241112112076E-2</c:v>
                </c:pt>
                <c:pt idx="24">
                  <c:v>3.1144256416523682E-2</c:v>
                </c:pt>
                <c:pt idx="25">
                  <c:v>2.033492822966507E-2</c:v>
                </c:pt>
                <c:pt idx="26">
                  <c:v>2.9830426579288982E-2</c:v>
                </c:pt>
                <c:pt idx="27">
                  <c:v>1.7394771562934452E-2</c:v>
                </c:pt>
                <c:pt idx="28">
                  <c:v>2.033492822966507E-2</c:v>
                </c:pt>
                <c:pt idx="29">
                  <c:v>2.4984861105239571E-2</c:v>
                </c:pt>
                <c:pt idx="30">
                  <c:v>1.771584139997491E-2</c:v>
                </c:pt>
                <c:pt idx="31">
                  <c:v>2.2328057467908922E-2</c:v>
                </c:pt>
                <c:pt idx="32">
                  <c:v>2.95677076522626E-2</c:v>
                </c:pt>
                <c:pt idx="33">
                  <c:v>2.4999409636419556E-2</c:v>
                </c:pt>
                <c:pt idx="34">
                  <c:v>2.033492822966507E-2</c:v>
                </c:pt>
                <c:pt idx="35">
                  <c:v>2.5540450591725109E-2</c:v>
                </c:pt>
                <c:pt idx="36">
                  <c:v>2.033492822966507E-2</c:v>
                </c:pt>
                <c:pt idx="37">
                  <c:v>2.033492822966507E-2</c:v>
                </c:pt>
                <c:pt idx="38">
                  <c:v>3.549294985503762E-2</c:v>
                </c:pt>
                <c:pt idx="39">
                  <c:v>2.033492822966507E-2</c:v>
                </c:pt>
                <c:pt idx="40">
                  <c:v>2.0334928229665185E-2</c:v>
                </c:pt>
                <c:pt idx="41">
                  <c:v>2.033492822966507E-2</c:v>
                </c:pt>
                <c:pt idx="42">
                  <c:v>2.033492822966507E-2</c:v>
                </c:pt>
                <c:pt idx="43">
                  <c:v>2.3400673650850905E-2</c:v>
                </c:pt>
                <c:pt idx="44">
                  <c:v>2.033492822966507E-2</c:v>
                </c:pt>
                <c:pt idx="45">
                  <c:v>1.800843475129419E-2</c:v>
                </c:pt>
                <c:pt idx="46">
                  <c:v>2.033492822966507E-2</c:v>
                </c:pt>
                <c:pt idx="47">
                  <c:v>2.033492822966507E-2</c:v>
                </c:pt>
                <c:pt idx="48">
                  <c:v>5.9470591953360977E-2</c:v>
                </c:pt>
                <c:pt idx="49">
                  <c:v>0.10153489119394124</c:v>
                </c:pt>
                <c:pt idx="50">
                  <c:v>3.1775161529188724E-2</c:v>
                </c:pt>
                <c:pt idx="51">
                  <c:v>2.871457395561184E-2</c:v>
                </c:pt>
                <c:pt idx="52">
                  <c:v>2.1066449254967118E-2</c:v>
                </c:pt>
                <c:pt idx="53">
                  <c:v>3.0636436288806527E-2</c:v>
                </c:pt>
                <c:pt idx="54">
                  <c:v>2.033492822966507E-2</c:v>
                </c:pt>
                <c:pt idx="55">
                  <c:v>1.5277603506599178E-2</c:v>
                </c:pt>
                <c:pt idx="56">
                  <c:v>3.676162394047864E-2</c:v>
                </c:pt>
                <c:pt idx="57">
                  <c:v>2.033492822966507E-2</c:v>
                </c:pt>
                <c:pt idx="58">
                  <c:v>1.7290089899703289E-2</c:v>
                </c:pt>
                <c:pt idx="59">
                  <c:v>2.8936247978079477E-2</c:v>
                </c:pt>
                <c:pt idx="60">
                  <c:v>2.033492822966507E-2</c:v>
                </c:pt>
                <c:pt idx="61">
                  <c:v>2.033492822966507E-2</c:v>
                </c:pt>
                <c:pt idx="62">
                  <c:v>2.3937570577136923E-2</c:v>
                </c:pt>
                <c:pt idx="63">
                  <c:v>2.033492822966507E-2</c:v>
                </c:pt>
                <c:pt idx="64">
                  <c:v>2.033492822966507E-2</c:v>
                </c:pt>
                <c:pt idx="65">
                  <c:v>2.6087970483698576E-2</c:v>
                </c:pt>
                <c:pt idx="66">
                  <c:v>2.4632693741631937E-2</c:v>
                </c:pt>
                <c:pt idx="67">
                  <c:v>3.1541582831174246E-2</c:v>
                </c:pt>
                <c:pt idx="68">
                  <c:v>2.3105040657020036E-2</c:v>
                </c:pt>
                <c:pt idx="69">
                  <c:v>2.033492822966507E-2</c:v>
                </c:pt>
                <c:pt idx="70">
                  <c:v>3.3447790867595875E-2</c:v>
                </c:pt>
                <c:pt idx="71">
                  <c:v>2.033492822966507E-2</c:v>
                </c:pt>
                <c:pt idx="72">
                  <c:v>2.033492822966507E-2</c:v>
                </c:pt>
                <c:pt idx="73">
                  <c:v>1.2690317727286966E-2</c:v>
                </c:pt>
                <c:pt idx="74">
                  <c:v>8.8833480301003617E-2</c:v>
                </c:pt>
                <c:pt idx="75">
                  <c:v>5.5925069222669786E-2</c:v>
                </c:pt>
                <c:pt idx="76">
                  <c:v>2.033492822966507E-2</c:v>
                </c:pt>
                <c:pt idx="77">
                  <c:v>2.6512480973833186E-2</c:v>
                </c:pt>
                <c:pt idx="78">
                  <c:v>2.8685068020331501E-2</c:v>
                </c:pt>
                <c:pt idx="79">
                  <c:v>2.033492822966507E-2</c:v>
                </c:pt>
                <c:pt idx="80">
                  <c:v>2.033492822966507E-2</c:v>
                </c:pt>
                <c:pt idx="81">
                  <c:v>2.033492822966507E-2</c:v>
                </c:pt>
                <c:pt idx="82">
                  <c:v>1.6315426351130796E-2</c:v>
                </c:pt>
                <c:pt idx="83">
                  <c:v>2.157388431406821E-2</c:v>
                </c:pt>
                <c:pt idx="84">
                  <c:v>2.033492822966507E-2</c:v>
                </c:pt>
                <c:pt idx="85">
                  <c:v>5.2449154898748983E-2</c:v>
                </c:pt>
                <c:pt idx="86">
                  <c:v>1.6551908951741339E-2</c:v>
                </c:pt>
                <c:pt idx="87">
                  <c:v>5.3531975504297481E-2</c:v>
                </c:pt>
                <c:pt idx="88">
                  <c:v>3.1160948587976283E-2</c:v>
                </c:pt>
                <c:pt idx="89">
                  <c:v>2.033492822966507E-2</c:v>
                </c:pt>
                <c:pt idx="90">
                  <c:v>2.033492822966507E-2</c:v>
                </c:pt>
                <c:pt idx="91">
                  <c:v>3.5665644460333476E-2</c:v>
                </c:pt>
                <c:pt idx="92">
                  <c:v>2.033492822966507E-2</c:v>
                </c:pt>
                <c:pt idx="93">
                  <c:v>2.033492822966507E-2</c:v>
                </c:pt>
                <c:pt idx="94">
                  <c:v>1.46634858879082E-2</c:v>
                </c:pt>
                <c:pt idx="95">
                  <c:v>2.033492822966507E-2</c:v>
                </c:pt>
                <c:pt idx="96">
                  <c:v>2.033492822966507E-2</c:v>
                </c:pt>
                <c:pt idx="97">
                  <c:v>2.033492822966507E-2</c:v>
                </c:pt>
                <c:pt idx="98">
                  <c:v>2.033492822966507E-2</c:v>
                </c:pt>
                <c:pt idx="99">
                  <c:v>1.715487678357332E-2</c:v>
                </c:pt>
                <c:pt idx="100">
                  <c:v>2.033492822966507E-2</c:v>
                </c:pt>
                <c:pt idx="101">
                  <c:v>2.033492822966507E-2</c:v>
                </c:pt>
                <c:pt idx="102">
                  <c:v>2.033492822966507E-2</c:v>
                </c:pt>
                <c:pt idx="103">
                  <c:v>3.02947708699941E-2</c:v>
                </c:pt>
                <c:pt idx="104">
                  <c:v>2.033492822966507E-2</c:v>
                </c:pt>
                <c:pt idx="105">
                  <c:v>3.2979743868124488E-2</c:v>
                </c:pt>
                <c:pt idx="106">
                  <c:v>2.9660044993024971E-2</c:v>
                </c:pt>
                <c:pt idx="107">
                  <c:v>1.4304910549556259E-2</c:v>
                </c:pt>
                <c:pt idx="108">
                  <c:v>2.033492822966507E-2</c:v>
                </c:pt>
                <c:pt idx="109">
                  <c:v>0.17521202818813195</c:v>
                </c:pt>
                <c:pt idx="110">
                  <c:v>2.033492822966507E-2</c:v>
                </c:pt>
                <c:pt idx="111">
                  <c:v>2.7417089829562293E-2</c:v>
                </c:pt>
                <c:pt idx="112">
                  <c:v>2.033492822966507E-2</c:v>
                </c:pt>
                <c:pt idx="113">
                  <c:v>1.4360653243230624E-2</c:v>
                </c:pt>
                <c:pt idx="114">
                  <c:v>3.9619788853962945E-2</c:v>
                </c:pt>
                <c:pt idx="115">
                  <c:v>1.7079754665694741E-2</c:v>
                </c:pt>
                <c:pt idx="116">
                  <c:v>2.033492822966507E-2</c:v>
                </c:pt>
                <c:pt idx="117">
                  <c:v>3.2150608832058072E-2</c:v>
                </c:pt>
                <c:pt idx="118">
                  <c:v>8.7688035788099292E-2</c:v>
                </c:pt>
                <c:pt idx="119">
                  <c:v>2.033492822966507E-2</c:v>
                </c:pt>
                <c:pt idx="120">
                  <c:v>3.2299827607844514E-2</c:v>
                </c:pt>
                <c:pt idx="121">
                  <c:v>2.033492822966507E-2</c:v>
                </c:pt>
                <c:pt idx="122">
                  <c:v>2.033492822966507E-2</c:v>
                </c:pt>
                <c:pt idx="123">
                  <c:v>2.4728364609099569E-2</c:v>
                </c:pt>
                <c:pt idx="124">
                  <c:v>2.033492822966507E-2</c:v>
                </c:pt>
                <c:pt idx="125">
                  <c:v>1.4702414123978448E-2</c:v>
                </c:pt>
                <c:pt idx="126">
                  <c:v>2.033492822966507E-2</c:v>
                </c:pt>
                <c:pt idx="127">
                  <c:v>2.033492822966507E-2</c:v>
                </c:pt>
                <c:pt idx="128">
                  <c:v>2.033492822966507E-2</c:v>
                </c:pt>
                <c:pt idx="129">
                  <c:v>2.033492822966507E-2</c:v>
                </c:pt>
                <c:pt idx="130">
                  <c:v>9.5620926911564291E-2</c:v>
                </c:pt>
                <c:pt idx="131">
                  <c:v>2.033492822966507E-2</c:v>
                </c:pt>
                <c:pt idx="132">
                  <c:v>2.033492822966507E-2</c:v>
                </c:pt>
                <c:pt idx="133">
                  <c:v>1.7188945819168803E-2</c:v>
                </c:pt>
                <c:pt idx="134">
                  <c:v>1.3994081165567687E-2</c:v>
                </c:pt>
                <c:pt idx="135">
                  <c:v>1.5358316124236533E-2</c:v>
                </c:pt>
                <c:pt idx="136">
                  <c:v>2.033492822966507E-2</c:v>
                </c:pt>
                <c:pt idx="137">
                  <c:v>2.033492822966507E-2</c:v>
                </c:pt>
                <c:pt idx="138">
                  <c:v>0.10624954529571803</c:v>
                </c:pt>
                <c:pt idx="139">
                  <c:v>2.033492822966507E-2</c:v>
                </c:pt>
                <c:pt idx="140">
                  <c:v>2.033492822966507E-2</c:v>
                </c:pt>
                <c:pt idx="141">
                  <c:v>2.033492822966507E-2</c:v>
                </c:pt>
                <c:pt idx="142">
                  <c:v>2.033492822966507E-2</c:v>
                </c:pt>
                <c:pt idx="143">
                  <c:v>4.8110516337283443E-2</c:v>
                </c:pt>
                <c:pt idx="144">
                  <c:v>2.033492822966507E-2</c:v>
                </c:pt>
                <c:pt idx="145">
                  <c:v>2.033492822966507E-2</c:v>
                </c:pt>
                <c:pt idx="146">
                  <c:v>2.033492822966507E-2</c:v>
                </c:pt>
                <c:pt idx="147">
                  <c:v>0.11135463353633625</c:v>
                </c:pt>
                <c:pt idx="148">
                  <c:v>1.5077414862447543E-2</c:v>
                </c:pt>
                <c:pt idx="149">
                  <c:v>2.033492822966507E-2</c:v>
                </c:pt>
                <c:pt idx="150">
                  <c:v>2.033492822966507E-2</c:v>
                </c:pt>
                <c:pt idx="151">
                  <c:v>3.18370633393762E-2</c:v>
                </c:pt>
                <c:pt idx="152">
                  <c:v>2.033492822966507E-2</c:v>
                </c:pt>
                <c:pt idx="153">
                  <c:v>2.033492822966507E-2</c:v>
                </c:pt>
                <c:pt idx="154">
                  <c:v>1.4391252840710921E-2</c:v>
                </c:pt>
                <c:pt idx="155">
                  <c:v>2.033492822966507E-2</c:v>
                </c:pt>
                <c:pt idx="156">
                  <c:v>1.5114296451941369E-2</c:v>
                </c:pt>
                <c:pt idx="157">
                  <c:v>2.033492822966507E-2</c:v>
                </c:pt>
                <c:pt idx="158">
                  <c:v>2.033492822966507E-2</c:v>
                </c:pt>
                <c:pt idx="159">
                  <c:v>2.033492822966507E-2</c:v>
                </c:pt>
                <c:pt idx="160">
                  <c:v>2.033492822966507E-2</c:v>
                </c:pt>
                <c:pt idx="161">
                  <c:v>2.9819628341388793E-2</c:v>
                </c:pt>
                <c:pt idx="162">
                  <c:v>2.033492822966507E-2</c:v>
                </c:pt>
                <c:pt idx="163">
                  <c:v>2.2241817199083542E-2</c:v>
                </c:pt>
                <c:pt idx="164">
                  <c:v>1.5979365279282211E-2</c:v>
                </c:pt>
                <c:pt idx="165">
                  <c:v>2.033492822966507E-2</c:v>
                </c:pt>
                <c:pt idx="166">
                  <c:v>2.033492822966507E-2</c:v>
                </c:pt>
                <c:pt idx="167">
                  <c:v>4.8762982801478026E-2</c:v>
                </c:pt>
                <c:pt idx="168">
                  <c:v>2.033492822966507E-2</c:v>
                </c:pt>
                <c:pt idx="169">
                  <c:v>2.033492822966507E-2</c:v>
                </c:pt>
                <c:pt idx="170">
                  <c:v>2.07325856785575E-2</c:v>
                </c:pt>
                <c:pt idx="171">
                  <c:v>9.4793933185845655E-2</c:v>
                </c:pt>
                <c:pt idx="172">
                  <c:v>3.5934454227942447E-2</c:v>
                </c:pt>
                <c:pt idx="173">
                  <c:v>2.033492822966507E-2</c:v>
                </c:pt>
                <c:pt idx="174">
                  <c:v>2.033492822966507E-2</c:v>
                </c:pt>
                <c:pt idx="175">
                  <c:v>4.3350250370646409E-2</c:v>
                </c:pt>
                <c:pt idx="176">
                  <c:v>2.033492822966507E-2</c:v>
                </c:pt>
                <c:pt idx="177">
                  <c:v>2.033492822966507E-2</c:v>
                </c:pt>
                <c:pt idx="178">
                  <c:v>2.033492822966507E-2</c:v>
                </c:pt>
                <c:pt idx="179">
                  <c:v>7.9957745620367296E-2</c:v>
                </c:pt>
                <c:pt idx="180">
                  <c:v>2.033492822966507E-2</c:v>
                </c:pt>
                <c:pt idx="181">
                  <c:v>1.2348476514469598E-2</c:v>
                </c:pt>
                <c:pt idx="182">
                  <c:v>2.033492822966507E-2</c:v>
                </c:pt>
                <c:pt idx="183">
                  <c:v>4.6417602172707413E-2</c:v>
                </c:pt>
                <c:pt idx="184">
                  <c:v>2.033492822966507E-2</c:v>
                </c:pt>
                <c:pt idx="185">
                  <c:v>0.12024575131714607</c:v>
                </c:pt>
                <c:pt idx="186">
                  <c:v>2.033492822966507E-2</c:v>
                </c:pt>
                <c:pt idx="187">
                  <c:v>2.999130604806198E-2</c:v>
                </c:pt>
                <c:pt idx="188">
                  <c:v>4.2519560091334646E-2</c:v>
                </c:pt>
                <c:pt idx="189">
                  <c:v>0.10516157127509569</c:v>
                </c:pt>
                <c:pt idx="190">
                  <c:v>1.3937153905974449E-2</c:v>
                </c:pt>
                <c:pt idx="191">
                  <c:v>4.0909086358584548E-2</c:v>
                </c:pt>
                <c:pt idx="192">
                  <c:v>3.1194584464706899E-2</c:v>
                </c:pt>
                <c:pt idx="193">
                  <c:v>2.033492822966507E-2</c:v>
                </c:pt>
                <c:pt idx="194">
                  <c:v>1.6569363285444488E-2</c:v>
                </c:pt>
                <c:pt idx="195">
                  <c:v>1.23095617267485E-2</c:v>
                </c:pt>
                <c:pt idx="196">
                  <c:v>1.6919872615901291E-2</c:v>
                </c:pt>
                <c:pt idx="197">
                  <c:v>4.0155673357279209E-2</c:v>
                </c:pt>
                <c:pt idx="198">
                  <c:v>2.033492822966507E-2</c:v>
                </c:pt>
                <c:pt idx="199">
                  <c:v>7.1502768597168517E-2</c:v>
                </c:pt>
                <c:pt idx="200">
                  <c:v>2.033492822966507E-2</c:v>
                </c:pt>
                <c:pt idx="201">
                  <c:v>5.5538200378868544E-2</c:v>
                </c:pt>
                <c:pt idx="202">
                  <c:v>1.7630634209701106E-2</c:v>
                </c:pt>
                <c:pt idx="203">
                  <c:v>6.491916317617194E-2</c:v>
                </c:pt>
                <c:pt idx="204">
                  <c:v>2.033492822966507E-2</c:v>
                </c:pt>
                <c:pt idx="205">
                  <c:v>5.0898288521734961E-2</c:v>
                </c:pt>
                <c:pt idx="206">
                  <c:v>1.6297257910018726E-2</c:v>
                </c:pt>
                <c:pt idx="207">
                  <c:v>2.033492822966507E-2</c:v>
                </c:pt>
                <c:pt idx="208">
                  <c:v>2.033492822966507E-2</c:v>
                </c:pt>
                <c:pt idx="209">
                  <c:v>4.2705926890628763E-2</c:v>
                </c:pt>
                <c:pt idx="210">
                  <c:v>2.4589767628102627E-2</c:v>
                </c:pt>
                <c:pt idx="211">
                  <c:v>2.033492822966507E-2</c:v>
                </c:pt>
                <c:pt idx="212">
                  <c:v>4.4505852794300534E-2</c:v>
                </c:pt>
                <c:pt idx="213">
                  <c:v>2.033492822966507E-2</c:v>
                </c:pt>
                <c:pt idx="214">
                  <c:v>2.2309517064839388E-2</c:v>
                </c:pt>
                <c:pt idx="215">
                  <c:v>6.4468874530749357E-2</c:v>
                </c:pt>
                <c:pt idx="216">
                  <c:v>1.4649441359191349E-2</c:v>
                </c:pt>
                <c:pt idx="217">
                  <c:v>2.033492822966507E-2</c:v>
                </c:pt>
                <c:pt idx="218">
                  <c:v>4.3401027585322043E-2</c:v>
                </c:pt>
                <c:pt idx="219">
                  <c:v>2.033492822966507E-2</c:v>
                </c:pt>
                <c:pt idx="220">
                  <c:v>2.033492822966507E-2</c:v>
                </c:pt>
                <c:pt idx="221">
                  <c:v>1.2638026033356219E-2</c:v>
                </c:pt>
                <c:pt idx="222">
                  <c:v>3.1969618729835121E-2</c:v>
                </c:pt>
                <c:pt idx="223">
                  <c:v>7.3575884939570207E-2</c:v>
                </c:pt>
                <c:pt idx="224">
                  <c:v>2.8814358841631842E-2</c:v>
                </c:pt>
                <c:pt idx="225">
                  <c:v>1.4923072661746231E-2</c:v>
                </c:pt>
                <c:pt idx="226">
                  <c:v>1.4720248623446001E-2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8-4A57-BD08-88B45798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82168"/>
        <c:axId val="1185772328"/>
      </c:lineChart>
      <c:catAx>
        <c:axId val="118578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Deprivation % (high to low)</a:t>
                </a:r>
              </a:p>
            </c:rich>
          </c:tx>
          <c:layout>
            <c:manualLayout>
              <c:xMode val="edge"/>
              <c:yMode val="edge"/>
              <c:x val="3.5576053170642198E-2"/>
              <c:y val="7.599541137635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72328"/>
        <c:crosses val="autoZero"/>
        <c:auto val="1"/>
        <c:lblAlgn val="ctr"/>
        <c:lblOffset val="100"/>
        <c:noMultiLvlLbl val="0"/>
      </c:catAx>
      <c:valAx>
        <c:axId val="1185772328"/>
        <c:scaling>
          <c:orientation val="minMax"/>
          <c:max val="0.12000000000000001"/>
          <c:min val="-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Change in budget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78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27</xdr:row>
      <xdr:rowOff>15875</xdr:rowOff>
    </xdr:from>
    <xdr:to>
      <xdr:col>29</xdr:col>
      <xdr:colOff>196850</xdr:colOff>
      <xdr:row>47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D040BD-D580-47CB-868B-CB3420C39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0</xdr:row>
      <xdr:rowOff>171450</xdr:rowOff>
    </xdr:from>
    <xdr:to>
      <xdr:col>30</xdr:col>
      <xdr:colOff>514350</xdr:colOff>
      <xdr:row>24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89F5EA-B623-4CAC-AE40-BE9E758FA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25</xdr:row>
      <xdr:rowOff>174625</xdr:rowOff>
    </xdr:from>
    <xdr:to>
      <xdr:col>29</xdr:col>
      <xdr:colOff>222250</xdr:colOff>
      <xdr:row>46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48F9B9-8724-4CFD-BFDB-537AFFD2E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1</xdr:row>
      <xdr:rowOff>12700</xdr:rowOff>
    </xdr:from>
    <xdr:to>
      <xdr:col>30</xdr:col>
      <xdr:colOff>533400</xdr:colOff>
      <xdr:row>24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7D66EE-B1F2-48B5-9842-1FF209E18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27</xdr:row>
      <xdr:rowOff>9525</xdr:rowOff>
    </xdr:from>
    <xdr:to>
      <xdr:col>29</xdr:col>
      <xdr:colOff>215900</xdr:colOff>
      <xdr:row>47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361CA6-B78F-4372-B281-DA4217175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0</xdr:row>
      <xdr:rowOff>177800</xdr:rowOff>
    </xdr:from>
    <xdr:to>
      <xdr:col>33</xdr:col>
      <xdr:colOff>165100</xdr:colOff>
      <xdr:row>24</xdr:row>
      <xdr:rowOff>44450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8052CA-A312-4B26-9A40-8F9339AF2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5F6C-14EC-478B-9927-2FB4B6974435}">
  <dimension ref="A1:H13"/>
  <sheetViews>
    <sheetView tabSelected="1" workbookViewId="0"/>
  </sheetViews>
  <sheetFormatPr defaultRowHeight="14.4" x14ac:dyDescent="0.3"/>
  <sheetData>
    <row r="1" spans="1:8" x14ac:dyDescent="0.3">
      <c r="A1" t="s">
        <v>324</v>
      </c>
    </row>
    <row r="3" spans="1:8" x14ac:dyDescent="0.3">
      <c r="A3" s="21" t="s">
        <v>325</v>
      </c>
    </row>
    <row r="4" spans="1:8" ht="43.5" customHeight="1" x14ac:dyDescent="0.3">
      <c r="A4" s="23" t="s">
        <v>326</v>
      </c>
      <c r="B4" s="23"/>
      <c r="C4" s="23"/>
      <c r="D4" s="23"/>
      <c r="E4" s="23"/>
      <c r="F4" s="23"/>
      <c r="G4" s="23"/>
      <c r="H4" s="23"/>
    </row>
    <row r="6" spans="1:8" x14ac:dyDescent="0.3">
      <c r="A6" s="21" t="s">
        <v>327</v>
      </c>
    </row>
    <row r="7" spans="1:8" ht="46.05" customHeight="1" x14ac:dyDescent="0.3">
      <c r="A7" s="23" t="s">
        <v>329</v>
      </c>
      <c r="B7" s="23"/>
      <c r="C7" s="23"/>
      <c r="D7" s="23"/>
      <c r="E7" s="23"/>
      <c r="F7" s="23"/>
      <c r="G7" s="23"/>
      <c r="H7" s="23"/>
    </row>
    <row r="9" spans="1:8" x14ac:dyDescent="0.3">
      <c r="A9" s="21" t="s">
        <v>328</v>
      </c>
    </row>
    <row r="10" spans="1:8" ht="43.5" customHeight="1" x14ac:dyDescent="0.3">
      <c r="A10" s="23" t="s">
        <v>332</v>
      </c>
      <c r="B10" s="23"/>
      <c r="C10" s="23"/>
      <c r="D10" s="23"/>
      <c r="E10" s="23"/>
      <c r="F10" s="23"/>
      <c r="G10" s="23"/>
      <c r="H10" s="23"/>
    </row>
    <row r="12" spans="1:8" x14ac:dyDescent="0.3">
      <c r="A12" s="21" t="s">
        <v>330</v>
      </c>
    </row>
    <row r="13" spans="1:8" ht="64.5" customHeight="1" x14ac:dyDescent="0.3">
      <c r="A13" s="23" t="s">
        <v>331</v>
      </c>
      <c r="B13" s="23"/>
      <c r="C13" s="23"/>
      <c r="D13" s="23"/>
      <c r="E13" s="23"/>
      <c r="F13" s="23"/>
      <c r="G13" s="23"/>
      <c r="H13" s="23"/>
    </row>
  </sheetData>
  <mergeCells count="4">
    <mergeCell ref="A4:H4"/>
    <mergeCell ref="A7:H7"/>
    <mergeCell ref="A10:H10"/>
    <mergeCell ref="A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431F-E35E-4DAC-AC6C-514C0C075C0C}">
  <dimension ref="A1:F46"/>
  <sheetViews>
    <sheetView topLeftCell="A16" workbookViewId="0">
      <selection activeCell="C3" sqref="C3"/>
    </sheetView>
  </sheetViews>
  <sheetFormatPr defaultRowHeight="14.4" x14ac:dyDescent="0.3"/>
  <cols>
    <col min="1" max="1" width="34.21875" bestFit="1" customWidth="1"/>
  </cols>
  <sheetData>
    <row r="1" spans="1:6" ht="60.6" customHeight="1" x14ac:dyDescent="0.3">
      <c r="A1" s="23" t="s">
        <v>321</v>
      </c>
      <c r="B1" s="23"/>
      <c r="C1" s="23"/>
      <c r="D1" s="23"/>
      <c r="E1" s="23"/>
      <c r="F1" s="23"/>
    </row>
    <row r="3" spans="1:6" x14ac:dyDescent="0.3">
      <c r="A3" t="s">
        <v>308</v>
      </c>
      <c r="C3" s="19"/>
    </row>
    <row r="5" spans="1:6" x14ac:dyDescent="0.3">
      <c r="A5" t="s">
        <v>309</v>
      </c>
      <c r="C5" t="e">
        <f>VLOOKUP(TEXT($C$3,"0000"),Size!$B:$AP,4,FALSE)</f>
        <v>#N/A</v>
      </c>
    </row>
    <row r="8" spans="1:6" x14ac:dyDescent="0.3">
      <c r="A8" t="s">
        <v>310</v>
      </c>
      <c r="C8" s="6" t="e">
        <f>VLOOKUP(TEXT($C$3,"0000"),Size!$B:$AP,Size!G$2,FALSE)</f>
        <v>#N/A</v>
      </c>
      <c r="D8" t="s">
        <v>333</v>
      </c>
    </row>
    <row r="10" spans="1:6" x14ac:dyDescent="0.3">
      <c r="A10" t="s">
        <v>311</v>
      </c>
      <c r="C10" s="6" t="e">
        <f>VLOOKUP(TEXT($C$3,"0000"),Size!$B:$AP,Size!AE$2,FALSE)</f>
        <v>#N/A</v>
      </c>
    </row>
    <row r="12" spans="1:6" x14ac:dyDescent="0.3">
      <c r="A12" t="s">
        <v>312</v>
      </c>
      <c r="C12" s="6" t="e">
        <f>VLOOKUP(TEXT($C$3,"0000"),Size!$B:$AP,Size!J$2,FALSE)</f>
        <v>#N/A</v>
      </c>
      <c r="D12" t="s">
        <v>334</v>
      </c>
    </row>
    <row r="14" spans="1:6" x14ac:dyDescent="0.3">
      <c r="A14" t="s">
        <v>315</v>
      </c>
      <c r="C14" s="6" t="e">
        <f>C12-C10</f>
        <v>#N/A</v>
      </c>
      <c r="D14" s="10" t="e">
        <f>C14/C10</f>
        <v>#N/A</v>
      </c>
    </row>
    <row r="17" spans="1:4" x14ac:dyDescent="0.3">
      <c r="A17" s="21" t="s">
        <v>322</v>
      </c>
    </row>
    <row r="19" spans="1:4" x14ac:dyDescent="0.3">
      <c r="A19" t="s">
        <v>312</v>
      </c>
      <c r="C19" s="6" t="e">
        <f>VLOOKUP(TEXT($C$3,"0000"),Size!$B:$AP,Size!J$2,FALSE)</f>
        <v>#N/A</v>
      </c>
    </row>
    <row r="20" spans="1:4" x14ac:dyDescent="0.3">
      <c r="A20" t="s">
        <v>314</v>
      </c>
      <c r="B20" s="6"/>
    </row>
    <row r="21" spans="1:4" x14ac:dyDescent="0.3">
      <c r="A21" t="s">
        <v>289</v>
      </c>
      <c r="B21" s="6" t="e">
        <f>VLOOKUP(TEXT($C$3,"0000"),Size!$B:$AP,Size!P$2,FALSE)</f>
        <v>#N/A</v>
      </c>
    </row>
    <row r="22" spans="1:4" x14ac:dyDescent="0.3">
      <c r="A22" t="s">
        <v>320</v>
      </c>
      <c r="B22" s="6" t="e">
        <f>VLOOKUP(TEXT($C$3,"0000"),Size!$B:$AP,Size!Q$2,FALSE)</f>
        <v>#N/A</v>
      </c>
    </row>
    <row r="23" spans="1:4" x14ac:dyDescent="0.3">
      <c r="A23" t="s">
        <v>319</v>
      </c>
      <c r="B23" s="6" t="e">
        <f>VLOOKUP(TEXT($C$3,"0000"),Size!$B:$AP,Size!R$2,FALSE)</f>
        <v>#N/A</v>
      </c>
    </row>
    <row r="24" spans="1:4" x14ac:dyDescent="0.3">
      <c r="A24" t="s">
        <v>292</v>
      </c>
      <c r="B24" s="22" t="e">
        <f>VLOOKUP(TEXT($C$3,"0000"),Size!$B:$AP,Size!S$2,FALSE)</f>
        <v>#N/A</v>
      </c>
    </row>
    <row r="26" spans="1:4" x14ac:dyDescent="0.3">
      <c r="A26" t="s">
        <v>316</v>
      </c>
      <c r="C26" s="22" t="e">
        <f>SUM(B21:B25)</f>
        <v>#N/A</v>
      </c>
      <c r="D26" s="10" t="e">
        <f>C26/C19</f>
        <v>#N/A</v>
      </c>
    </row>
    <row r="28" spans="1:4" x14ac:dyDescent="0.3">
      <c r="A28" t="s">
        <v>313</v>
      </c>
      <c r="C28" s="6" t="e">
        <f>C19+C26</f>
        <v>#N/A</v>
      </c>
    </row>
    <row r="30" spans="1:4" x14ac:dyDescent="0.3">
      <c r="A30" t="s">
        <v>317</v>
      </c>
      <c r="C30" s="6" t="e">
        <f>C28-C$10</f>
        <v>#N/A</v>
      </c>
      <c r="D30" s="10" t="e">
        <f>C30/C$10</f>
        <v>#N/A</v>
      </c>
    </row>
    <row r="33" spans="1:4" x14ac:dyDescent="0.3">
      <c r="A33" s="21" t="s">
        <v>323</v>
      </c>
    </row>
    <row r="35" spans="1:4" x14ac:dyDescent="0.3">
      <c r="A35" t="s">
        <v>312</v>
      </c>
      <c r="C35" s="6" t="e">
        <f>VLOOKUP(TEXT($C$3,"0000"),Size!$B:$AP,Size!J$2,FALSE)</f>
        <v>#N/A</v>
      </c>
    </row>
    <row r="36" spans="1:4" x14ac:dyDescent="0.3">
      <c r="A36" t="s">
        <v>314</v>
      </c>
      <c r="B36" s="6"/>
    </row>
    <row r="37" spans="1:4" x14ac:dyDescent="0.3">
      <c r="A37" t="s">
        <v>289</v>
      </c>
      <c r="B37" s="6" t="e">
        <f>VLOOKUP(TEXT($C$3,"0000"),Size!$B:$AP,Size!Y$2,FALSE)</f>
        <v>#N/A</v>
      </c>
    </row>
    <row r="38" spans="1:4" x14ac:dyDescent="0.3">
      <c r="A38" t="s">
        <v>320</v>
      </c>
      <c r="B38" s="6" t="e">
        <f>VLOOKUP(TEXT($C$3,"0000"),Size!$B:$AP,Size!Z$2,FALSE)</f>
        <v>#N/A</v>
      </c>
    </row>
    <row r="39" spans="1:4" x14ac:dyDescent="0.3">
      <c r="A39" t="s">
        <v>319</v>
      </c>
      <c r="B39" s="6" t="e">
        <f>VLOOKUP(TEXT($C$3,"0000"),Size!$B:$AP,Size!AA$2,FALSE)</f>
        <v>#N/A</v>
      </c>
    </row>
    <row r="40" spans="1:4" x14ac:dyDescent="0.3">
      <c r="A40" t="s">
        <v>292</v>
      </c>
      <c r="B40" s="22" t="e">
        <f>VLOOKUP(TEXT($C$3,"0000"),Size!$B:$AP,Size!AB$2,FALSE)</f>
        <v>#N/A</v>
      </c>
    </row>
    <row r="42" spans="1:4" x14ac:dyDescent="0.3">
      <c r="A42" t="s">
        <v>316</v>
      </c>
      <c r="C42" s="22" t="e">
        <f>SUM(B37:B41)</f>
        <v>#N/A</v>
      </c>
      <c r="D42" s="10" t="e">
        <f>C42/C35</f>
        <v>#N/A</v>
      </c>
    </row>
    <row r="44" spans="1:4" x14ac:dyDescent="0.3">
      <c r="A44" t="s">
        <v>318</v>
      </c>
      <c r="C44" s="6" t="e">
        <f>C35+C42</f>
        <v>#N/A</v>
      </c>
    </row>
    <row r="46" spans="1:4" x14ac:dyDescent="0.3">
      <c r="A46" t="s">
        <v>317</v>
      </c>
      <c r="C46" s="6" t="e">
        <f>C44-C$10</f>
        <v>#N/A</v>
      </c>
      <c r="D46" s="10" t="e">
        <f>C46/C$10</f>
        <v>#N/A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C93B-0D21-4B76-9217-C463392BF40B}">
  <dimension ref="B1"/>
  <sheetViews>
    <sheetView topLeftCell="A7" workbookViewId="0">
      <selection activeCell="B1" sqref="B1"/>
    </sheetView>
  </sheetViews>
  <sheetFormatPr defaultRowHeight="14.4" x14ac:dyDescent="0.3"/>
  <cols>
    <col min="1" max="1" width="2.44140625" customWidth="1"/>
  </cols>
  <sheetData>
    <row r="1" spans="2:2" x14ac:dyDescent="0.3">
      <c r="B1" s="5" t="s">
        <v>305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96BB1-2A93-40B2-BDDB-5EFC872169BA}">
  <dimension ref="B1"/>
  <sheetViews>
    <sheetView topLeftCell="A6" workbookViewId="0">
      <selection activeCell="B22" sqref="B22"/>
    </sheetView>
  </sheetViews>
  <sheetFormatPr defaultRowHeight="14.4" x14ac:dyDescent="0.3"/>
  <cols>
    <col min="1" max="1" width="2.44140625" customWidth="1"/>
  </cols>
  <sheetData>
    <row r="1" spans="2:2" x14ac:dyDescent="0.3">
      <c r="B1" s="5" t="s">
        <v>306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F3DA3-C4E0-4E49-B6E7-7697E1113F95}">
  <dimension ref="B1"/>
  <sheetViews>
    <sheetView workbookViewId="0"/>
  </sheetViews>
  <sheetFormatPr defaultRowHeight="14.4" x14ac:dyDescent="0.3"/>
  <cols>
    <col min="1" max="1" width="2.44140625" customWidth="1"/>
  </cols>
  <sheetData>
    <row r="1" spans="2:2" x14ac:dyDescent="0.3">
      <c r="B1" s="5" t="s">
        <v>307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9C38-A497-4C0B-A426-6903243E820E}">
  <dimension ref="A1:AO281"/>
  <sheetViews>
    <sheetView workbookViewId="0">
      <pane xSplit="6" ySplit="4" topLeftCell="G226" activePane="bottomRight" state="frozen"/>
      <selection pane="topRight" activeCell="G1" sqref="G1"/>
      <selection pane="bottomLeft" activeCell="A5" sqref="A5"/>
      <selection pane="bottomRight"/>
    </sheetView>
  </sheetViews>
  <sheetFormatPr defaultRowHeight="14.4" x14ac:dyDescent="0.3"/>
  <cols>
    <col min="5" max="5" width="44.21875" customWidth="1"/>
    <col min="7" max="7" width="8.77734375" style="6"/>
    <col min="8" max="8" width="10.77734375" customWidth="1"/>
    <col min="9" max="9" width="10.5546875" customWidth="1"/>
    <col min="10" max="10" width="12" customWidth="1"/>
    <col min="11" max="11" width="9.77734375" customWidth="1"/>
    <col min="12" max="12" width="1.5546875" customWidth="1"/>
    <col min="13" max="13" width="11.21875" customWidth="1"/>
    <col min="14" max="14" width="10.21875" customWidth="1"/>
    <col min="15" max="15" width="10" style="10" customWidth="1"/>
    <col min="16" max="16" width="9.21875" customWidth="1"/>
    <col min="17" max="17" width="9.5546875" customWidth="1"/>
    <col min="19" max="19" width="9.44140625" customWidth="1"/>
    <col min="20" max="20" width="10" customWidth="1"/>
    <col min="21" max="21" width="1.5546875" customWidth="1"/>
    <col min="22" max="22" width="11.44140625" customWidth="1"/>
    <col min="23" max="23" width="10.44140625" customWidth="1"/>
    <col min="24" max="24" width="10.44140625" style="10" customWidth="1"/>
    <col min="25" max="25" width="10" customWidth="1"/>
    <col min="26" max="26" width="9.44140625" customWidth="1"/>
    <col min="28" max="28" width="9.44140625" customWidth="1"/>
    <col min="29" max="29" width="9.5546875" customWidth="1"/>
    <col min="30" max="30" width="1.5546875" customWidth="1"/>
    <col min="31" max="31" width="11.21875" customWidth="1"/>
    <col min="32" max="32" width="10.77734375" customWidth="1"/>
    <col min="33" max="33" width="10" customWidth="1"/>
    <col min="35" max="35" width="11.21875" customWidth="1"/>
    <col min="36" max="36" width="10.77734375" customWidth="1"/>
    <col min="37" max="37" width="10" customWidth="1"/>
    <col min="39" max="39" width="11.21875" customWidth="1"/>
    <col min="40" max="40" width="10.77734375" customWidth="1"/>
    <col min="41" max="41" width="10" customWidth="1"/>
  </cols>
  <sheetData>
    <row r="1" spans="1:41" x14ac:dyDescent="0.3">
      <c r="H1" s="5" t="s">
        <v>279</v>
      </c>
      <c r="M1" s="5" t="s">
        <v>299</v>
      </c>
      <c r="N1" t="s">
        <v>294</v>
      </c>
      <c r="V1" s="5" t="s">
        <v>300</v>
      </c>
      <c r="W1" t="s">
        <v>304</v>
      </c>
      <c r="AE1" s="5" t="s">
        <v>298</v>
      </c>
      <c r="AI1" s="5" t="s">
        <v>297</v>
      </c>
      <c r="AM1" s="5" t="s">
        <v>303</v>
      </c>
    </row>
    <row r="2" spans="1:41" x14ac:dyDescent="0.3">
      <c r="E2" s="20">
        <f t="shared" ref="E2:AD2" si="0">COLUMN()-1</f>
        <v>4</v>
      </c>
      <c r="F2" s="20">
        <f t="shared" si="0"/>
        <v>5</v>
      </c>
      <c r="G2" s="20">
        <f t="shared" si="0"/>
        <v>6</v>
      </c>
      <c r="H2" s="20">
        <f t="shared" si="0"/>
        <v>7</v>
      </c>
      <c r="I2" s="20">
        <f t="shared" si="0"/>
        <v>8</v>
      </c>
      <c r="J2" s="20">
        <f t="shared" si="0"/>
        <v>9</v>
      </c>
      <c r="K2" s="20">
        <f t="shared" si="0"/>
        <v>10</v>
      </c>
      <c r="L2" s="20">
        <f t="shared" si="0"/>
        <v>11</v>
      </c>
      <c r="M2" s="20">
        <f t="shared" si="0"/>
        <v>12</v>
      </c>
      <c r="N2" s="20">
        <f t="shared" si="0"/>
        <v>13</v>
      </c>
      <c r="O2" s="20">
        <f t="shared" si="0"/>
        <v>14</v>
      </c>
      <c r="P2" s="20">
        <f t="shared" si="0"/>
        <v>15</v>
      </c>
      <c r="Q2" s="20">
        <f t="shared" si="0"/>
        <v>16</v>
      </c>
      <c r="R2" s="20">
        <f t="shared" si="0"/>
        <v>17</v>
      </c>
      <c r="S2" s="20">
        <f t="shared" si="0"/>
        <v>18</v>
      </c>
      <c r="T2" s="20">
        <f t="shared" si="0"/>
        <v>19</v>
      </c>
      <c r="U2" s="20">
        <f t="shared" si="0"/>
        <v>20</v>
      </c>
      <c r="V2" s="20">
        <f t="shared" si="0"/>
        <v>21</v>
      </c>
      <c r="W2" s="20">
        <f t="shared" si="0"/>
        <v>22</v>
      </c>
      <c r="X2" s="20">
        <f t="shared" si="0"/>
        <v>23</v>
      </c>
      <c r="Y2" s="20">
        <f t="shared" si="0"/>
        <v>24</v>
      </c>
      <c r="Z2" s="20">
        <f t="shared" si="0"/>
        <v>25</v>
      </c>
      <c r="AA2" s="20">
        <f t="shared" si="0"/>
        <v>26</v>
      </c>
      <c r="AB2" s="20">
        <f t="shared" si="0"/>
        <v>27</v>
      </c>
      <c r="AC2" s="20">
        <f t="shared" si="0"/>
        <v>28</v>
      </c>
      <c r="AD2" s="20">
        <f t="shared" si="0"/>
        <v>29</v>
      </c>
      <c r="AE2" s="20">
        <f>COLUMN()-1</f>
        <v>30</v>
      </c>
      <c r="AF2" s="20">
        <f t="shared" ref="AF2:AO2" si="1">COLUMN()-1</f>
        <v>31</v>
      </c>
      <c r="AG2" s="20">
        <f t="shared" si="1"/>
        <v>32</v>
      </c>
      <c r="AH2" s="20">
        <f t="shared" si="1"/>
        <v>33</v>
      </c>
      <c r="AI2" s="20">
        <f t="shared" si="1"/>
        <v>34</v>
      </c>
      <c r="AJ2" s="20">
        <f t="shared" si="1"/>
        <v>35</v>
      </c>
      <c r="AK2" s="20">
        <f t="shared" si="1"/>
        <v>36</v>
      </c>
      <c r="AL2" s="20">
        <f t="shared" si="1"/>
        <v>37</v>
      </c>
      <c r="AM2" s="20">
        <f t="shared" si="1"/>
        <v>38</v>
      </c>
      <c r="AN2" s="20">
        <f t="shared" si="1"/>
        <v>39</v>
      </c>
      <c r="AO2" s="20">
        <f t="shared" si="1"/>
        <v>40</v>
      </c>
    </row>
    <row r="3" spans="1:41" x14ac:dyDescent="0.3">
      <c r="P3" t="s">
        <v>288</v>
      </c>
      <c r="Y3" t="s">
        <v>288</v>
      </c>
    </row>
    <row r="4" spans="1:41" ht="57.6" x14ac:dyDescent="0.3">
      <c r="A4" s="1" t="s">
        <v>277</v>
      </c>
      <c r="B4" s="1" t="s">
        <v>276</v>
      </c>
      <c r="C4" s="1" t="s">
        <v>0</v>
      </c>
      <c r="D4" s="1" t="s">
        <v>1</v>
      </c>
      <c r="E4" s="2" t="s">
        <v>2</v>
      </c>
      <c r="F4" s="2" t="s">
        <v>3</v>
      </c>
      <c r="G4" s="7" t="s">
        <v>278</v>
      </c>
      <c r="H4" s="2" t="s">
        <v>280</v>
      </c>
      <c r="I4" s="2" t="s">
        <v>281</v>
      </c>
      <c r="J4" s="2" t="s">
        <v>284</v>
      </c>
      <c r="K4" s="2" t="s">
        <v>285</v>
      </c>
      <c r="M4" s="2" t="s">
        <v>301</v>
      </c>
      <c r="N4" s="2" t="s">
        <v>286</v>
      </c>
      <c r="O4" s="18" t="s">
        <v>287</v>
      </c>
      <c r="P4" s="17" t="s">
        <v>289</v>
      </c>
      <c r="Q4" s="17" t="s">
        <v>290</v>
      </c>
      <c r="R4" s="17" t="s">
        <v>291</v>
      </c>
      <c r="S4" s="17" t="s">
        <v>292</v>
      </c>
      <c r="T4" s="17" t="s">
        <v>293</v>
      </c>
      <c r="V4" s="2" t="s">
        <v>302</v>
      </c>
      <c r="W4" s="2" t="s">
        <v>286</v>
      </c>
      <c r="X4" s="18" t="s">
        <v>287</v>
      </c>
      <c r="Y4" s="17" t="s">
        <v>289</v>
      </c>
      <c r="Z4" s="17" t="s">
        <v>290</v>
      </c>
      <c r="AA4" s="17" t="s">
        <v>291</v>
      </c>
      <c r="AB4" s="17" t="s">
        <v>292</v>
      </c>
      <c r="AC4" s="17" t="s">
        <v>293</v>
      </c>
      <c r="AE4" s="17" t="s">
        <v>295</v>
      </c>
      <c r="AF4" s="2" t="s">
        <v>286</v>
      </c>
      <c r="AG4" s="18" t="s">
        <v>287</v>
      </c>
      <c r="AI4" s="17" t="s">
        <v>295</v>
      </c>
      <c r="AJ4" s="2" t="s">
        <v>286</v>
      </c>
      <c r="AK4" s="18" t="s">
        <v>287</v>
      </c>
      <c r="AM4" s="17" t="s">
        <v>295</v>
      </c>
      <c r="AN4" s="2" t="s">
        <v>286</v>
      </c>
      <c r="AO4" s="18" t="s">
        <v>287</v>
      </c>
    </row>
    <row r="5" spans="1:41" x14ac:dyDescent="0.3">
      <c r="A5" s="3"/>
      <c r="B5" s="3" t="str">
        <f t="shared" ref="B5:B68" si="2">RIGHT(D5,4)</f>
        <v>3999</v>
      </c>
      <c r="C5" s="3">
        <v>188888</v>
      </c>
      <c r="D5" s="3">
        <v>8553999</v>
      </c>
      <c r="E5" s="4" t="s">
        <v>283</v>
      </c>
      <c r="F5" s="4" t="s">
        <v>5</v>
      </c>
      <c r="G5" s="6">
        <v>25</v>
      </c>
      <c r="H5" s="6">
        <v>4686.5914531772532</v>
      </c>
      <c r="I5" s="6">
        <v>214590.50938668361</v>
      </c>
      <c r="J5" s="6">
        <v>214590.50938668361</v>
      </c>
      <c r="K5" s="10">
        <f t="shared" ref="K5:K68" si="3">H5/I5</f>
        <v>2.1839695830779732E-2</v>
      </c>
      <c r="M5" s="6">
        <v>214188.38438668361</v>
      </c>
      <c r="N5" s="6">
        <f t="shared" ref="N5:N68" si="4">+M5-J5</f>
        <v>-402.125</v>
      </c>
      <c r="O5" s="10">
        <f t="shared" ref="O5:O68" si="5">+N5/J5</f>
        <v>-1.8739179153323443E-3</v>
      </c>
      <c r="P5" s="6">
        <v>-402.125</v>
      </c>
      <c r="Q5" s="6">
        <v>0</v>
      </c>
      <c r="R5" s="6">
        <v>0</v>
      </c>
      <c r="S5" s="6">
        <v>0</v>
      </c>
      <c r="T5" s="6">
        <f t="shared" ref="T5:T68" si="6">SUM(P5:S5)</f>
        <v>-402.125</v>
      </c>
      <c r="V5" s="6">
        <v>214188.38438668361</v>
      </c>
      <c r="W5" s="6">
        <f t="shared" ref="W5:W68" si="7">+V5-$J5</f>
        <v>-402.125</v>
      </c>
      <c r="X5" s="10">
        <f t="shared" ref="X5:X68" si="8">+W5/$J5</f>
        <v>-1.8739179153323443E-3</v>
      </c>
      <c r="Y5" s="6">
        <v>-402.125</v>
      </c>
      <c r="Z5" s="6">
        <v>0</v>
      </c>
      <c r="AA5" s="6">
        <v>0</v>
      </c>
      <c r="AB5" s="6">
        <v>0</v>
      </c>
      <c r="AC5" s="6">
        <f t="shared" ref="AC5:AC68" si="9">SUM(Y5:AB5)</f>
        <v>-402.125</v>
      </c>
      <c r="AE5" s="6">
        <v>208376.79092629036</v>
      </c>
      <c r="AF5" s="6">
        <f t="shared" ref="AF5:AF68" si="10">$M5-AE5</f>
        <v>5811.5934603932546</v>
      </c>
      <c r="AG5" s="10">
        <f>+AF5/$AE5</f>
        <v>2.7889830890278966E-2</v>
      </c>
      <c r="AI5" s="6">
        <f>AE5</f>
        <v>208376.79092629036</v>
      </c>
      <c r="AJ5" s="6">
        <f>$V5-AI5</f>
        <v>5811.5934603932546</v>
      </c>
      <c r="AK5" s="10">
        <f>+AJ5/$AE5</f>
        <v>2.7889830890278966E-2</v>
      </c>
      <c r="AM5" s="6">
        <f>AI5</f>
        <v>208376.79092629036</v>
      </c>
      <c r="AN5" s="6">
        <f>$J5-AM5</f>
        <v>6213.7184603932546</v>
      </c>
      <c r="AO5" s="10">
        <f>+AN5/$AE5</f>
        <v>2.9819628341388793E-2</v>
      </c>
    </row>
    <row r="6" spans="1:41" x14ac:dyDescent="0.3">
      <c r="A6" s="3"/>
      <c r="B6" s="3" t="str">
        <f t="shared" si="2"/>
        <v>3333</v>
      </c>
      <c r="C6" s="3">
        <v>140909</v>
      </c>
      <c r="D6" s="3">
        <v>8553333</v>
      </c>
      <c r="E6" s="4" t="s">
        <v>218</v>
      </c>
      <c r="F6" s="4" t="s">
        <v>5</v>
      </c>
      <c r="G6" s="6">
        <v>36</v>
      </c>
      <c r="H6" s="6">
        <v>14149.999999999995</v>
      </c>
      <c r="I6" s="6">
        <v>315796.73308167572</v>
      </c>
      <c r="J6" s="6">
        <v>315057.67567567574</v>
      </c>
      <c r="K6" s="10">
        <f t="shared" si="3"/>
        <v>4.480730329892401E-2</v>
      </c>
      <c r="M6" s="6">
        <v>300934.73930720007</v>
      </c>
      <c r="N6" s="6">
        <f t="shared" si="4"/>
        <v>-14122.936368475668</v>
      </c>
      <c r="O6" s="10">
        <f t="shared" si="5"/>
        <v>-4.4826511013221569E-2</v>
      </c>
      <c r="P6" s="6">
        <v>-579.05999999999767</v>
      </c>
      <c r="Q6" s="6">
        <v>0</v>
      </c>
      <c r="R6" s="6">
        <v>0</v>
      </c>
      <c r="S6" s="6">
        <v>-13543.876368475629</v>
      </c>
      <c r="T6" s="6">
        <f t="shared" si="6"/>
        <v>-14122.936368475626</v>
      </c>
      <c r="V6" s="6">
        <v>302521.66546880006</v>
      </c>
      <c r="W6" s="6">
        <f t="shared" si="7"/>
        <v>-12536.010206875682</v>
      </c>
      <c r="X6" s="10">
        <f t="shared" si="8"/>
        <v>-3.9789572433018283E-2</v>
      </c>
      <c r="Y6" s="6">
        <v>-579.05999999999767</v>
      </c>
      <c r="Z6" s="6">
        <v>0</v>
      </c>
      <c r="AA6" s="6">
        <v>0</v>
      </c>
      <c r="AB6" s="6">
        <v>-11956.950206875628</v>
      </c>
      <c r="AC6" s="6">
        <f t="shared" si="9"/>
        <v>-12536.010206875626</v>
      </c>
      <c r="AE6" s="6">
        <v>298371.24324324331</v>
      </c>
      <c r="AF6" s="6">
        <f t="shared" si="10"/>
        <v>2563.496063956758</v>
      </c>
      <c r="AG6" s="10">
        <f>+AF6/$AE6</f>
        <v>8.5916324780230275E-3</v>
      </c>
      <c r="AI6" s="6">
        <f t="shared" ref="AI6:AI69" si="11">AE6</f>
        <v>298371.24324324331</v>
      </c>
      <c r="AJ6" s="6">
        <f t="shared" ref="AJ6:AJ69" si="12">$V6-AI6</f>
        <v>4150.4222255567438</v>
      </c>
      <c r="AK6" s="10">
        <f>+AJ6/$AE6</f>
        <v>1.3910262196994519E-2</v>
      </c>
      <c r="AM6" s="6">
        <f t="shared" ref="AM6:AM69" si="13">AI6</f>
        <v>298371.24324324331</v>
      </c>
      <c r="AN6" s="6">
        <f t="shared" ref="AN6:AN69" si="14">$J6-AM6</f>
        <v>16686.432432432426</v>
      </c>
      <c r="AO6" s="10">
        <f>+AN6/$AE6</f>
        <v>5.5925069222669786E-2</v>
      </c>
    </row>
    <row r="7" spans="1:41" x14ac:dyDescent="0.3">
      <c r="A7" s="3"/>
      <c r="B7" s="3" t="str">
        <f t="shared" si="2"/>
        <v>3066</v>
      </c>
      <c r="C7" s="3">
        <v>120149</v>
      </c>
      <c r="D7" s="3">
        <v>8553066</v>
      </c>
      <c r="E7" s="4" t="s">
        <v>69</v>
      </c>
      <c r="F7" s="4" t="s">
        <v>5</v>
      </c>
      <c r="G7" s="6">
        <v>40</v>
      </c>
      <c r="H7" s="6">
        <v>4530</v>
      </c>
      <c r="I7" s="6">
        <v>323921.39360800001</v>
      </c>
      <c r="J7" s="6">
        <v>319339.79360800004</v>
      </c>
      <c r="K7" s="10">
        <f t="shared" si="3"/>
        <v>1.398487438431458E-2</v>
      </c>
      <c r="M7" s="6">
        <v>319339.79360800009</v>
      </c>
      <c r="N7" s="6">
        <f t="shared" si="4"/>
        <v>0</v>
      </c>
      <c r="O7" s="10">
        <f t="shared" si="5"/>
        <v>0</v>
      </c>
      <c r="P7" s="6">
        <v>-643.39999999999418</v>
      </c>
      <c r="Q7" s="6">
        <v>0</v>
      </c>
      <c r="R7" s="6">
        <v>643.40000000003783</v>
      </c>
      <c r="S7" s="6">
        <v>0</v>
      </c>
      <c r="T7" s="6">
        <f t="shared" si="6"/>
        <v>4.3655745685100555E-11</v>
      </c>
      <c r="V7" s="6">
        <v>318951.48028720007</v>
      </c>
      <c r="W7" s="6">
        <f t="shared" si="7"/>
        <v>-388.31332079996355</v>
      </c>
      <c r="X7" s="10">
        <f t="shared" si="8"/>
        <v>-1.2159878867981945E-3</v>
      </c>
      <c r="Y7" s="6">
        <v>-643.39999999999418</v>
      </c>
      <c r="Z7" s="6">
        <v>0</v>
      </c>
      <c r="AA7" s="6">
        <v>255.08667920003791</v>
      </c>
      <c r="AB7" s="6">
        <v>0</v>
      </c>
      <c r="AC7" s="6">
        <f t="shared" si="9"/>
        <v>-388.31332079995627</v>
      </c>
      <c r="AE7" s="6">
        <v>315456.66037500004</v>
      </c>
      <c r="AF7" s="6">
        <f t="shared" si="10"/>
        <v>3883.1332330000587</v>
      </c>
      <c r="AG7" s="10">
        <f t="shared" ref="AG7:AG70" si="15">+AF7/$AE7</f>
        <v>1.2309561726748684E-2</v>
      </c>
      <c r="AI7" s="6">
        <f t="shared" si="11"/>
        <v>315456.66037500004</v>
      </c>
      <c r="AJ7" s="6">
        <f t="shared" si="12"/>
        <v>3494.8199122000369</v>
      </c>
      <c r="AK7" s="10">
        <f t="shared" ref="AK7:AK70" si="16">+AJ7/$AE7</f>
        <v>1.1078605561998784E-2</v>
      </c>
      <c r="AM7" s="6">
        <f t="shared" si="13"/>
        <v>315456.66037500004</v>
      </c>
      <c r="AN7" s="6">
        <f t="shared" si="14"/>
        <v>3883.1332330000005</v>
      </c>
      <c r="AO7" s="10">
        <f t="shared" ref="AO7:AO70" si="17">+AN7/$AE7</f>
        <v>1.23095617267485E-2</v>
      </c>
    </row>
    <row r="8" spans="1:41" x14ac:dyDescent="0.3">
      <c r="A8" s="3"/>
      <c r="B8" s="3" t="str">
        <f t="shared" si="2"/>
        <v>2094</v>
      </c>
      <c r="C8" s="3">
        <v>140754</v>
      </c>
      <c r="D8" s="3">
        <v>8552094</v>
      </c>
      <c r="E8" s="4" t="s">
        <v>127</v>
      </c>
      <c r="F8" s="4" t="s">
        <v>5</v>
      </c>
      <c r="G8" s="6">
        <v>45</v>
      </c>
      <c r="H8" s="6">
        <v>14790.000000000002</v>
      </c>
      <c r="I8" s="6">
        <v>354929.35</v>
      </c>
      <c r="J8" s="6">
        <v>354495</v>
      </c>
      <c r="K8" s="10">
        <f t="shared" si="3"/>
        <v>4.167026480058638E-2</v>
      </c>
      <c r="M8" s="6">
        <v>352343.8515532001</v>
      </c>
      <c r="N8" s="6">
        <f t="shared" si="4"/>
        <v>-2151.1484467998962</v>
      </c>
      <c r="O8" s="10">
        <f t="shared" si="5"/>
        <v>-6.0682053253216439E-3</v>
      </c>
      <c r="P8" s="6">
        <v>-723.82500000001164</v>
      </c>
      <c r="Q8" s="6">
        <v>0</v>
      </c>
      <c r="R8" s="6">
        <v>0</v>
      </c>
      <c r="S8" s="6">
        <v>-1427.3234467999564</v>
      </c>
      <c r="T8" s="6">
        <f t="shared" si="6"/>
        <v>-2151.148446799968</v>
      </c>
      <c r="V8" s="6">
        <v>353771.17500000005</v>
      </c>
      <c r="W8" s="6">
        <f t="shared" si="7"/>
        <v>-723.82499999995343</v>
      </c>
      <c r="X8" s="10">
        <f t="shared" si="8"/>
        <v>-2.0418482630219139E-3</v>
      </c>
      <c r="Y8" s="6">
        <v>-723.82500000001164</v>
      </c>
      <c r="Z8" s="6">
        <v>0</v>
      </c>
      <c r="AA8" s="6">
        <v>0</v>
      </c>
      <c r="AB8" s="6">
        <v>0</v>
      </c>
      <c r="AC8" s="6">
        <f t="shared" si="9"/>
        <v>-723.82500000001164</v>
      </c>
      <c r="AE8" s="6">
        <v>348722.96916500002</v>
      </c>
      <c r="AF8" s="6">
        <f t="shared" si="10"/>
        <v>3620.882388200087</v>
      </c>
      <c r="AG8" s="10">
        <f t="shared" si="15"/>
        <v>1.03832632443745E-2</v>
      </c>
      <c r="AI8" s="6">
        <f t="shared" si="11"/>
        <v>348722.96916500002</v>
      </c>
      <c r="AJ8" s="6">
        <f t="shared" si="12"/>
        <v>5048.2058350000298</v>
      </c>
      <c r="AK8" s="10">
        <f t="shared" si="16"/>
        <v>1.4476264202176617E-2</v>
      </c>
      <c r="AM8" s="6">
        <f t="shared" si="13"/>
        <v>348722.96916500002</v>
      </c>
      <c r="AN8" s="6">
        <f t="shared" si="14"/>
        <v>5772.0308349999832</v>
      </c>
      <c r="AO8" s="10">
        <f t="shared" si="17"/>
        <v>1.6551908951741339E-2</v>
      </c>
    </row>
    <row r="9" spans="1:41" x14ac:dyDescent="0.3">
      <c r="A9" s="3"/>
      <c r="B9" s="3" t="str">
        <f t="shared" si="2"/>
        <v>2056</v>
      </c>
      <c r="C9" s="3">
        <v>119934</v>
      </c>
      <c r="D9" s="3">
        <v>8552056</v>
      </c>
      <c r="E9" s="4" t="s">
        <v>25</v>
      </c>
      <c r="F9" s="4" t="s">
        <v>5</v>
      </c>
      <c r="G9" s="6">
        <v>49</v>
      </c>
      <c r="H9" s="6">
        <v>16169.999999999995</v>
      </c>
      <c r="I9" s="6">
        <v>325743.45820238843</v>
      </c>
      <c r="J9" s="6">
        <v>320389.95820238843</v>
      </c>
      <c r="K9" s="10">
        <f t="shared" si="3"/>
        <v>4.9640290826511009E-2</v>
      </c>
      <c r="M9" s="6">
        <v>316923.49269290001</v>
      </c>
      <c r="N9" s="6">
        <f t="shared" si="4"/>
        <v>-3466.465509488422</v>
      </c>
      <c r="O9" s="10">
        <f t="shared" si="5"/>
        <v>-1.0819519840564654E-2</v>
      </c>
      <c r="P9" s="6">
        <v>-788.16500000000815</v>
      </c>
      <c r="Q9" s="6">
        <v>0</v>
      </c>
      <c r="R9" s="6">
        <v>0</v>
      </c>
      <c r="S9" s="6">
        <v>-2678.3005094884184</v>
      </c>
      <c r="T9" s="6">
        <f t="shared" si="6"/>
        <v>-3466.4655094884265</v>
      </c>
      <c r="V9" s="6">
        <v>319414.29132660001</v>
      </c>
      <c r="W9" s="6">
        <f t="shared" si="7"/>
        <v>-975.66687578841811</v>
      </c>
      <c r="X9" s="10">
        <f t="shared" si="8"/>
        <v>-3.0452479886154708E-3</v>
      </c>
      <c r="Y9" s="6">
        <v>-788.16500000000815</v>
      </c>
      <c r="Z9" s="6">
        <v>0</v>
      </c>
      <c r="AA9" s="6">
        <v>0</v>
      </c>
      <c r="AB9" s="6">
        <v>-187.50187578841786</v>
      </c>
      <c r="AC9" s="6">
        <f t="shared" si="9"/>
        <v>-975.66687578842607</v>
      </c>
      <c r="AE9" s="6">
        <v>312899.89488500002</v>
      </c>
      <c r="AF9" s="6">
        <f t="shared" si="10"/>
        <v>4023.5978078999906</v>
      </c>
      <c r="AG9" s="10">
        <f t="shared" si="15"/>
        <v>1.2859057716778019E-2</v>
      </c>
      <c r="AI9" s="6">
        <f t="shared" si="11"/>
        <v>312899.89488500002</v>
      </c>
      <c r="AJ9" s="6">
        <f t="shared" si="12"/>
        <v>6514.3964415999944</v>
      </c>
      <c r="AK9" s="10">
        <f t="shared" si="16"/>
        <v>2.0819426749869085E-2</v>
      </c>
      <c r="AM9" s="6">
        <f t="shared" si="13"/>
        <v>312899.89488500002</v>
      </c>
      <c r="AN9" s="6">
        <f t="shared" si="14"/>
        <v>7490.0633173884125</v>
      </c>
      <c r="AO9" s="10">
        <f t="shared" si="17"/>
        <v>2.3937570577136923E-2</v>
      </c>
    </row>
    <row r="10" spans="1:41" x14ac:dyDescent="0.3">
      <c r="A10" s="3"/>
      <c r="B10" s="3" t="str">
        <f t="shared" si="2"/>
        <v>3097</v>
      </c>
      <c r="C10" s="3">
        <v>140912</v>
      </c>
      <c r="D10" s="3">
        <v>8553097</v>
      </c>
      <c r="E10" s="4" t="s">
        <v>201</v>
      </c>
      <c r="F10" s="4" t="s">
        <v>5</v>
      </c>
      <c r="G10" s="6">
        <v>49</v>
      </c>
      <c r="H10" s="6">
        <v>4240</v>
      </c>
      <c r="I10" s="6">
        <v>357646.33181818179</v>
      </c>
      <c r="J10" s="6">
        <v>356419.93181818177</v>
      </c>
      <c r="K10" s="10">
        <f t="shared" si="3"/>
        <v>1.1855287256673185E-2</v>
      </c>
      <c r="M10" s="6">
        <v>341055.23723789997</v>
      </c>
      <c r="N10" s="6">
        <f t="shared" si="4"/>
        <v>-15364.694580281794</v>
      </c>
      <c r="O10" s="10">
        <f t="shared" si="5"/>
        <v>-4.3108404465212927E-2</v>
      </c>
      <c r="P10" s="6">
        <v>-788.16500000000815</v>
      </c>
      <c r="Q10" s="6">
        <v>0</v>
      </c>
      <c r="R10" s="6">
        <v>0</v>
      </c>
      <c r="S10" s="6">
        <v>-14576.529580281822</v>
      </c>
      <c r="T10" s="6">
        <f t="shared" si="6"/>
        <v>-15364.69458028183</v>
      </c>
      <c r="V10" s="6">
        <v>343153.00225659995</v>
      </c>
      <c r="W10" s="6">
        <f t="shared" si="7"/>
        <v>-13266.929561581812</v>
      </c>
      <c r="X10" s="10">
        <f t="shared" si="8"/>
        <v>-3.7222748722003533E-2</v>
      </c>
      <c r="Y10" s="6">
        <v>-788.16500000000815</v>
      </c>
      <c r="Z10" s="6">
        <v>0</v>
      </c>
      <c r="AA10" s="6">
        <v>0</v>
      </c>
      <c r="AB10" s="6">
        <v>-12478.76456158182</v>
      </c>
      <c r="AC10" s="6">
        <f t="shared" si="9"/>
        <v>-13266.929561581828</v>
      </c>
      <c r="AE10" s="6">
        <v>337666.53986587177</v>
      </c>
      <c r="AF10" s="6">
        <f t="shared" si="10"/>
        <v>3388.6973720281967</v>
      </c>
      <c r="AG10" s="10">
        <f t="shared" si="15"/>
        <v>1.0035632708453311E-2</v>
      </c>
      <c r="AI10" s="6">
        <f t="shared" si="11"/>
        <v>337666.53986587177</v>
      </c>
      <c r="AJ10" s="6">
        <f t="shared" si="12"/>
        <v>5486.4623907281784</v>
      </c>
      <c r="AK10" s="10">
        <f t="shared" si="16"/>
        <v>1.6248167179690107E-2</v>
      </c>
      <c r="AM10" s="6">
        <f t="shared" si="13"/>
        <v>337666.53986587177</v>
      </c>
      <c r="AN10" s="6">
        <f t="shared" si="14"/>
        <v>18753.39195230999</v>
      </c>
      <c r="AO10" s="10">
        <f t="shared" si="17"/>
        <v>5.5538200378868544E-2</v>
      </c>
    </row>
    <row r="11" spans="1:41" x14ac:dyDescent="0.3">
      <c r="A11" s="3"/>
      <c r="B11" s="3" t="str">
        <f t="shared" si="2"/>
        <v>3043</v>
      </c>
      <c r="C11" s="3">
        <v>120135</v>
      </c>
      <c r="D11" s="3">
        <v>8553043</v>
      </c>
      <c r="E11" s="4" t="s">
        <v>65</v>
      </c>
      <c r="F11" s="4" t="s">
        <v>5</v>
      </c>
      <c r="G11" s="6">
        <v>50</v>
      </c>
      <c r="H11" s="6">
        <v>5720</v>
      </c>
      <c r="I11" s="6">
        <v>325861.36090200004</v>
      </c>
      <c r="J11" s="6">
        <v>320976.26090200007</v>
      </c>
      <c r="K11" s="10">
        <f t="shared" si="3"/>
        <v>1.7553477295272943E-2</v>
      </c>
      <c r="M11" s="6">
        <v>320976.26090200007</v>
      </c>
      <c r="N11" s="6">
        <f t="shared" si="4"/>
        <v>0</v>
      </c>
      <c r="O11" s="10">
        <f t="shared" si="5"/>
        <v>0</v>
      </c>
      <c r="P11" s="6">
        <v>-804.25</v>
      </c>
      <c r="Q11" s="6">
        <v>0</v>
      </c>
      <c r="R11" s="6">
        <v>804.24999999997817</v>
      </c>
      <c r="S11" s="6">
        <v>0</v>
      </c>
      <c r="T11" s="6">
        <f t="shared" si="6"/>
        <v>-2.1827872842550278E-11</v>
      </c>
      <c r="V11" s="6">
        <v>320584.73882180004</v>
      </c>
      <c r="W11" s="6">
        <f t="shared" si="7"/>
        <v>-391.52208020002581</v>
      </c>
      <c r="X11" s="10">
        <f t="shared" si="8"/>
        <v>-1.2197851613691914E-3</v>
      </c>
      <c r="Y11" s="6">
        <v>-804.25</v>
      </c>
      <c r="Z11" s="6">
        <v>0</v>
      </c>
      <c r="AA11" s="6">
        <v>412.72791979997965</v>
      </c>
      <c r="AB11" s="6">
        <v>0</v>
      </c>
      <c r="AC11" s="6">
        <f t="shared" si="9"/>
        <v>-391.52208020002035</v>
      </c>
      <c r="AE11" s="6">
        <v>317061.04009473691</v>
      </c>
      <c r="AF11" s="6">
        <f t="shared" si="10"/>
        <v>3915.220807263162</v>
      </c>
      <c r="AG11" s="10">
        <f t="shared" si="15"/>
        <v>1.2348476514469598E-2</v>
      </c>
      <c r="AI11" s="6">
        <f t="shared" si="11"/>
        <v>317061.04009473691</v>
      </c>
      <c r="AJ11" s="6">
        <f t="shared" si="12"/>
        <v>3523.6987270631362</v>
      </c>
      <c r="AK11" s="10">
        <f t="shared" si="16"/>
        <v>1.111362886468254E-2</v>
      </c>
      <c r="AM11" s="6">
        <f t="shared" si="13"/>
        <v>317061.04009473691</v>
      </c>
      <c r="AN11" s="6">
        <f t="shared" si="14"/>
        <v>3915.220807263162</v>
      </c>
      <c r="AO11" s="10">
        <f t="shared" si="17"/>
        <v>1.2348476514469598E-2</v>
      </c>
    </row>
    <row r="12" spans="1:41" x14ac:dyDescent="0.3">
      <c r="A12" s="3"/>
      <c r="B12" s="3" t="str">
        <f t="shared" si="2"/>
        <v>3016</v>
      </c>
      <c r="C12" s="3">
        <v>120119</v>
      </c>
      <c r="D12" s="3">
        <v>8553016</v>
      </c>
      <c r="E12" s="4" t="s">
        <v>54</v>
      </c>
      <c r="F12" s="4" t="s">
        <v>5</v>
      </c>
      <c r="G12" s="6">
        <v>58</v>
      </c>
      <c r="H12" s="6">
        <v>9900.0000000000055</v>
      </c>
      <c r="I12" s="6">
        <v>400372.74869565218</v>
      </c>
      <c r="J12" s="6">
        <v>393025.40869565215</v>
      </c>
      <c r="K12" s="10">
        <f t="shared" si="3"/>
        <v>2.4726957646974124E-2</v>
      </c>
      <c r="M12" s="6">
        <v>357369.61184529989</v>
      </c>
      <c r="N12" s="6">
        <f t="shared" si="4"/>
        <v>-35655.796850352257</v>
      </c>
      <c r="O12" s="10">
        <f t="shared" si="5"/>
        <v>-9.0721353025710119E-2</v>
      </c>
      <c r="P12" s="6">
        <v>-932.92999999999302</v>
      </c>
      <c r="Q12" s="6">
        <v>0</v>
      </c>
      <c r="R12" s="6">
        <v>0</v>
      </c>
      <c r="S12" s="6">
        <v>-34722.866850352235</v>
      </c>
      <c r="T12" s="6">
        <f t="shared" si="6"/>
        <v>-35655.796850352228</v>
      </c>
      <c r="V12" s="6">
        <v>359675.10151619994</v>
      </c>
      <c r="W12" s="6">
        <f t="shared" si="7"/>
        <v>-33350.307179452211</v>
      </c>
      <c r="X12" s="10">
        <f t="shared" si="8"/>
        <v>-8.4855346350591179E-2</v>
      </c>
      <c r="Y12" s="6">
        <v>-932.92999999999302</v>
      </c>
      <c r="Z12" s="6">
        <v>0</v>
      </c>
      <c r="AA12" s="6">
        <v>0</v>
      </c>
      <c r="AB12" s="6">
        <v>-32417.377179452229</v>
      </c>
      <c r="AC12" s="6">
        <f t="shared" si="9"/>
        <v>-33350.307179452226</v>
      </c>
      <c r="AE12" s="6">
        <v>353645.35930807545</v>
      </c>
      <c r="AF12" s="6">
        <f t="shared" si="10"/>
        <v>3724.2525372244418</v>
      </c>
      <c r="AG12" s="10">
        <f t="shared" si="15"/>
        <v>1.0531037490527587E-2</v>
      </c>
      <c r="AI12" s="6">
        <f t="shared" si="11"/>
        <v>353645.35930807545</v>
      </c>
      <c r="AJ12" s="6">
        <f t="shared" si="12"/>
        <v>6029.7422081244877</v>
      </c>
      <c r="AK12" s="10">
        <f t="shared" si="16"/>
        <v>1.7050251189276101E-2</v>
      </c>
      <c r="AM12" s="6">
        <f t="shared" si="13"/>
        <v>353645.35930807545</v>
      </c>
      <c r="AN12" s="6">
        <f t="shared" si="14"/>
        <v>39380.049387576699</v>
      </c>
      <c r="AO12" s="10">
        <f t="shared" si="17"/>
        <v>0.11135463353633625</v>
      </c>
    </row>
    <row r="13" spans="1:41" x14ac:dyDescent="0.3">
      <c r="A13" s="3"/>
      <c r="B13" s="3" t="str">
        <f t="shared" si="2"/>
        <v>3056</v>
      </c>
      <c r="C13" s="3">
        <v>139864</v>
      </c>
      <c r="D13" s="3">
        <v>8553056</v>
      </c>
      <c r="E13" s="4" t="s">
        <v>186</v>
      </c>
      <c r="F13" s="4" t="s">
        <v>5</v>
      </c>
      <c r="G13" s="6">
        <v>61</v>
      </c>
      <c r="H13" s="6">
        <v>17579.999999999993</v>
      </c>
      <c r="I13" s="6">
        <v>388838.39685800002</v>
      </c>
      <c r="J13" s="6">
        <v>386771.69685800001</v>
      </c>
      <c r="K13" s="10">
        <f t="shared" si="3"/>
        <v>4.5211584406413541E-2</v>
      </c>
      <c r="M13" s="6">
        <v>386771.69685800001</v>
      </c>
      <c r="N13" s="6">
        <f t="shared" si="4"/>
        <v>0</v>
      </c>
      <c r="O13" s="10">
        <f t="shared" si="5"/>
        <v>0</v>
      </c>
      <c r="P13" s="6">
        <v>-981.18499999999767</v>
      </c>
      <c r="Q13" s="6">
        <v>0</v>
      </c>
      <c r="R13" s="6">
        <v>981.18500000000313</v>
      </c>
      <c r="S13" s="6">
        <v>0</v>
      </c>
      <c r="T13" s="6">
        <f t="shared" si="6"/>
        <v>5.4569682106375694E-12</v>
      </c>
      <c r="V13" s="6">
        <v>386287.0219622</v>
      </c>
      <c r="W13" s="6">
        <f t="shared" si="7"/>
        <v>-484.67489580000984</v>
      </c>
      <c r="X13" s="10">
        <f t="shared" si="8"/>
        <v>-1.2531291708709341E-3</v>
      </c>
      <c r="Y13" s="6">
        <v>-981.18499999999767</v>
      </c>
      <c r="Z13" s="6">
        <v>0</v>
      </c>
      <c r="AA13" s="6">
        <v>496.51010420000239</v>
      </c>
      <c r="AB13" s="6">
        <v>0</v>
      </c>
      <c r="AC13" s="6">
        <f t="shared" si="9"/>
        <v>-484.67489579999528</v>
      </c>
      <c r="AE13" s="6">
        <v>381924.94792090618</v>
      </c>
      <c r="AF13" s="6">
        <f t="shared" si="10"/>
        <v>4846.7489370938274</v>
      </c>
      <c r="AG13" s="10">
        <f t="shared" si="15"/>
        <v>1.2690317727286966E-2</v>
      </c>
      <c r="AI13" s="6">
        <f t="shared" si="11"/>
        <v>381924.94792090618</v>
      </c>
      <c r="AJ13" s="6">
        <f t="shared" si="12"/>
        <v>4362.0740412938176</v>
      </c>
      <c r="AK13" s="10">
        <f t="shared" si="16"/>
        <v>1.1421285949084349E-2</v>
      </c>
      <c r="AM13" s="6">
        <f t="shared" si="13"/>
        <v>381924.94792090618</v>
      </c>
      <c r="AN13" s="6">
        <f t="shared" si="14"/>
        <v>4846.7489370938274</v>
      </c>
      <c r="AO13" s="10">
        <f t="shared" si="17"/>
        <v>1.2690317727286966E-2</v>
      </c>
    </row>
    <row r="14" spans="1:41" x14ac:dyDescent="0.3">
      <c r="A14" s="3"/>
      <c r="B14" s="3" t="str">
        <f t="shared" si="2"/>
        <v>3028</v>
      </c>
      <c r="C14" s="3">
        <v>140317</v>
      </c>
      <c r="D14" s="3">
        <v>8553028</v>
      </c>
      <c r="E14" s="4" t="s">
        <v>179</v>
      </c>
      <c r="F14" s="4" t="s">
        <v>5</v>
      </c>
      <c r="G14" s="6">
        <v>61</v>
      </c>
      <c r="H14" s="6">
        <v>17769.999999999996</v>
      </c>
      <c r="I14" s="6">
        <v>424881.6586866359</v>
      </c>
      <c r="J14" s="6">
        <v>423920.97868663591</v>
      </c>
      <c r="K14" s="10">
        <f t="shared" si="3"/>
        <v>4.1823410440755111E-2</v>
      </c>
      <c r="M14" s="6">
        <v>407551.12463919999</v>
      </c>
      <c r="N14" s="6">
        <f t="shared" si="4"/>
        <v>-16369.854047435918</v>
      </c>
      <c r="O14" s="10">
        <f t="shared" si="5"/>
        <v>-3.8615343119257566E-2</v>
      </c>
      <c r="P14" s="6">
        <v>-981.18499999999767</v>
      </c>
      <c r="Q14" s="6">
        <v>0</v>
      </c>
      <c r="R14" s="6">
        <v>0</v>
      </c>
      <c r="S14" s="6">
        <v>-15388.66904743598</v>
      </c>
      <c r="T14" s="6">
        <f t="shared" si="6"/>
        <v>-16369.854047435978</v>
      </c>
      <c r="V14" s="6">
        <v>410495.55619679997</v>
      </c>
      <c r="W14" s="6">
        <f t="shared" si="7"/>
        <v>-13425.422489835939</v>
      </c>
      <c r="X14" s="10">
        <f t="shared" si="8"/>
        <v>-3.1669634589516424E-2</v>
      </c>
      <c r="Y14" s="6">
        <v>-981.18499999999767</v>
      </c>
      <c r="Z14" s="6">
        <v>0</v>
      </c>
      <c r="AA14" s="6">
        <v>0</v>
      </c>
      <c r="AB14" s="6">
        <v>-12444.237489835979</v>
      </c>
      <c r="AC14" s="6">
        <f t="shared" si="9"/>
        <v>-13425.422489835977</v>
      </c>
      <c r="AE14" s="6">
        <v>402794.73522634857</v>
      </c>
      <c r="AF14" s="6">
        <f t="shared" si="10"/>
        <v>4756.3894128514221</v>
      </c>
      <c r="AG14" s="10">
        <f t="shared" si="15"/>
        <v>1.1808469666761141E-2</v>
      </c>
      <c r="AI14" s="6">
        <f t="shared" si="11"/>
        <v>402794.73522634857</v>
      </c>
      <c r="AJ14" s="6">
        <f t="shared" si="12"/>
        <v>7700.8209704514011</v>
      </c>
      <c r="AK14" s="10">
        <f t="shared" si="16"/>
        <v>1.9118474739060237E-2</v>
      </c>
      <c r="AM14" s="6">
        <f t="shared" si="13"/>
        <v>402794.73522634857</v>
      </c>
      <c r="AN14" s="6">
        <f t="shared" si="14"/>
        <v>21126.24346028734</v>
      </c>
      <c r="AO14" s="10">
        <f t="shared" si="17"/>
        <v>5.2449154898748983E-2</v>
      </c>
    </row>
    <row r="15" spans="1:41" x14ac:dyDescent="0.3">
      <c r="A15" s="3"/>
      <c r="B15" s="3" t="str">
        <f t="shared" si="2"/>
        <v>3029</v>
      </c>
      <c r="C15" s="3">
        <v>120127</v>
      </c>
      <c r="D15" s="3">
        <v>8553029</v>
      </c>
      <c r="E15" s="4" t="s">
        <v>60</v>
      </c>
      <c r="F15" s="4" t="s">
        <v>5</v>
      </c>
      <c r="G15" s="6">
        <v>65</v>
      </c>
      <c r="H15" s="6">
        <v>12220.000000000004</v>
      </c>
      <c r="I15" s="6">
        <v>438897.1</v>
      </c>
      <c r="J15" s="6">
        <v>435204.5</v>
      </c>
      <c r="K15" s="10">
        <f t="shared" si="3"/>
        <v>2.7842517072908444E-2</v>
      </c>
      <c r="M15" s="6">
        <v>401861.14228080004</v>
      </c>
      <c r="N15" s="6">
        <f t="shared" si="4"/>
        <v>-33343.357719199965</v>
      </c>
      <c r="O15" s="10">
        <f t="shared" si="5"/>
        <v>-7.6615379021126764E-2</v>
      </c>
      <c r="P15" s="6">
        <v>-1045.5249999999942</v>
      </c>
      <c r="Q15" s="6">
        <v>0</v>
      </c>
      <c r="R15" s="6">
        <v>0</v>
      </c>
      <c r="S15" s="6">
        <v>-32297.832719199989</v>
      </c>
      <c r="T15" s="6">
        <f t="shared" si="6"/>
        <v>-33343.357719199979</v>
      </c>
      <c r="V15" s="6">
        <v>404733.12548320007</v>
      </c>
      <c r="W15" s="6">
        <f t="shared" si="7"/>
        <v>-30471.37451679993</v>
      </c>
      <c r="X15" s="10">
        <f t="shared" si="8"/>
        <v>-7.0016221148448438E-2</v>
      </c>
      <c r="Y15" s="6">
        <v>-1045.5249999999942</v>
      </c>
      <c r="Z15" s="6">
        <v>0</v>
      </c>
      <c r="AA15" s="6">
        <v>0</v>
      </c>
      <c r="AB15" s="6">
        <v>-29425.849516799986</v>
      </c>
      <c r="AC15" s="6">
        <f t="shared" si="9"/>
        <v>-30471.37451679998</v>
      </c>
      <c r="AE15" s="6">
        <v>397221.78475250007</v>
      </c>
      <c r="AF15" s="6">
        <f t="shared" si="10"/>
        <v>4639.3575282999664</v>
      </c>
      <c r="AG15" s="10">
        <f t="shared" si="15"/>
        <v>1.1679514332756562E-2</v>
      </c>
      <c r="AI15" s="6">
        <f t="shared" si="11"/>
        <v>397221.78475250007</v>
      </c>
      <c r="AJ15" s="6">
        <f t="shared" si="12"/>
        <v>7511.3407307000016</v>
      </c>
      <c r="AK15" s="10">
        <f t="shared" si="16"/>
        <v>1.8909689798056139E-2</v>
      </c>
      <c r="AM15" s="6">
        <f t="shared" si="13"/>
        <v>397221.78475250007</v>
      </c>
      <c r="AN15" s="6">
        <f t="shared" si="14"/>
        <v>37982.715247499931</v>
      </c>
      <c r="AO15" s="10">
        <f t="shared" si="17"/>
        <v>9.5620926911564291E-2</v>
      </c>
    </row>
    <row r="16" spans="1:41" x14ac:dyDescent="0.3">
      <c r="A16" s="3"/>
      <c r="B16" s="3" t="str">
        <f t="shared" si="2"/>
        <v>3310</v>
      </c>
      <c r="C16" s="3">
        <v>143254</v>
      </c>
      <c r="D16" s="3">
        <v>8553310</v>
      </c>
      <c r="E16" s="4" t="s">
        <v>208</v>
      </c>
      <c r="F16" s="4" t="s">
        <v>5</v>
      </c>
      <c r="G16" s="6">
        <v>65</v>
      </c>
      <c r="H16" s="6">
        <v>2290.0000000000009</v>
      </c>
      <c r="I16" s="6">
        <v>360429.08132</v>
      </c>
      <c r="J16" s="6">
        <v>357904.57741999999</v>
      </c>
      <c r="K16" s="10">
        <f t="shared" si="3"/>
        <v>6.3535383760192996E-3</v>
      </c>
      <c r="M16" s="6">
        <v>357904.57741999999</v>
      </c>
      <c r="N16" s="6">
        <f t="shared" si="4"/>
        <v>0</v>
      </c>
      <c r="O16" s="10">
        <f t="shared" si="5"/>
        <v>0</v>
      </c>
      <c r="P16" s="6">
        <v>-1045.5249999999942</v>
      </c>
      <c r="Q16" s="6">
        <v>0</v>
      </c>
      <c r="R16" s="6">
        <v>1045.5249999999714</v>
      </c>
      <c r="S16" s="6">
        <v>0</v>
      </c>
      <c r="T16" s="6">
        <f t="shared" si="6"/>
        <v>-2.2737367544323206E-11</v>
      </c>
      <c r="V16" s="6">
        <v>357457.901778</v>
      </c>
      <c r="W16" s="6">
        <f t="shared" si="7"/>
        <v>-446.67564199998742</v>
      </c>
      <c r="X16" s="10">
        <f t="shared" si="8"/>
        <v>-1.2480299783252419E-3</v>
      </c>
      <c r="Y16" s="6">
        <v>-1045.5249999999942</v>
      </c>
      <c r="Z16" s="6">
        <v>0</v>
      </c>
      <c r="AA16" s="6">
        <v>598.84935799997129</v>
      </c>
      <c r="AB16" s="6">
        <v>0</v>
      </c>
      <c r="AC16" s="6">
        <f t="shared" si="9"/>
        <v>-446.67564200002289</v>
      </c>
      <c r="AE16" s="6">
        <v>353437.82103656715</v>
      </c>
      <c r="AF16" s="6">
        <f t="shared" si="10"/>
        <v>4466.7563834328321</v>
      </c>
      <c r="AG16" s="10">
        <f t="shared" si="15"/>
        <v>1.2638026033356219E-2</v>
      </c>
      <c r="AI16" s="6">
        <f t="shared" si="11"/>
        <v>353437.82103656715</v>
      </c>
      <c r="AJ16" s="6">
        <f t="shared" si="12"/>
        <v>4020.0807414328447</v>
      </c>
      <c r="AK16" s="10">
        <f t="shared" si="16"/>
        <v>1.1374223419674494E-2</v>
      </c>
      <c r="AM16" s="6">
        <f t="shared" si="13"/>
        <v>353437.82103656715</v>
      </c>
      <c r="AN16" s="6">
        <f t="shared" si="14"/>
        <v>4466.7563834328321</v>
      </c>
      <c r="AO16" s="10">
        <f t="shared" si="17"/>
        <v>1.2638026033356219E-2</v>
      </c>
    </row>
    <row r="17" spans="1:41" x14ac:dyDescent="0.3">
      <c r="A17" s="3"/>
      <c r="B17" s="3" t="str">
        <f t="shared" si="2"/>
        <v>3052</v>
      </c>
      <c r="C17" s="3">
        <v>144115</v>
      </c>
      <c r="D17" s="3">
        <v>8553052</v>
      </c>
      <c r="E17" s="4" t="s">
        <v>185</v>
      </c>
      <c r="F17" s="4" t="s">
        <v>5</v>
      </c>
      <c r="G17" s="6">
        <v>68</v>
      </c>
      <c r="H17" s="6">
        <v>4359.9999999999991</v>
      </c>
      <c r="I17" s="6">
        <v>380985.72036666668</v>
      </c>
      <c r="J17" s="6">
        <v>378699.97916666669</v>
      </c>
      <c r="K17" s="10">
        <f t="shared" si="3"/>
        <v>1.144399846745927E-2</v>
      </c>
      <c r="M17" s="6">
        <v>377383.45140979998</v>
      </c>
      <c r="N17" s="6">
        <f t="shared" si="4"/>
        <v>-1316.5277568667079</v>
      </c>
      <c r="O17" s="10">
        <f t="shared" si="5"/>
        <v>-3.4764400034131009E-3</v>
      </c>
      <c r="P17" s="6">
        <v>-1093.7799999999988</v>
      </c>
      <c r="Q17" s="6">
        <v>0</v>
      </c>
      <c r="R17" s="6">
        <v>0</v>
      </c>
      <c r="S17" s="6">
        <v>-222.74775686667164</v>
      </c>
      <c r="T17" s="6">
        <f t="shared" si="6"/>
        <v>-1316.5277568666704</v>
      </c>
      <c r="V17" s="6">
        <v>377606.19916666666</v>
      </c>
      <c r="W17" s="6">
        <f t="shared" si="7"/>
        <v>-1093.7800000000279</v>
      </c>
      <c r="X17" s="10">
        <f t="shared" si="8"/>
        <v>-2.8882494327221839E-3</v>
      </c>
      <c r="Y17" s="6">
        <v>-1093.7799999999988</v>
      </c>
      <c r="Z17" s="6">
        <v>0</v>
      </c>
      <c r="AA17" s="6">
        <v>0</v>
      </c>
      <c r="AB17" s="6">
        <v>0</v>
      </c>
      <c r="AC17" s="6">
        <f t="shared" si="9"/>
        <v>-1093.7799999999988</v>
      </c>
      <c r="AE17" s="6">
        <v>372138.93375052302</v>
      </c>
      <c r="AF17" s="6">
        <f t="shared" si="10"/>
        <v>5244.5176592769567</v>
      </c>
      <c r="AG17" s="10">
        <f t="shared" si="15"/>
        <v>1.4092902364235856E-2</v>
      </c>
      <c r="AI17" s="6">
        <f t="shared" si="11"/>
        <v>372138.93375052302</v>
      </c>
      <c r="AJ17" s="6">
        <f t="shared" si="12"/>
        <v>5467.2654161436367</v>
      </c>
      <c r="AK17" s="10">
        <f t="shared" si="16"/>
        <v>1.469146310772422E-2</v>
      </c>
      <c r="AM17" s="6">
        <f t="shared" si="13"/>
        <v>372138.93375052302</v>
      </c>
      <c r="AN17" s="6">
        <f t="shared" si="14"/>
        <v>6561.0454161436646</v>
      </c>
      <c r="AO17" s="10">
        <f t="shared" si="17"/>
        <v>1.7630634209701106E-2</v>
      </c>
    </row>
    <row r="18" spans="1:41" x14ac:dyDescent="0.3">
      <c r="A18" s="3"/>
      <c r="B18" s="3" t="str">
        <f t="shared" si="2"/>
        <v>2000</v>
      </c>
      <c r="C18" s="3">
        <v>140696</v>
      </c>
      <c r="D18" s="3">
        <v>8552000</v>
      </c>
      <c r="E18" s="4" t="s">
        <v>90</v>
      </c>
      <c r="F18" s="4" t="s">
        <v>5</v>
      </c>
      <c r="G18" s="6">
        <v>69</v>
      </c>
      <c r="H18" s="6">
        <v>7439.9999999999982</v>
      </c>
      <c r="I18" s="6">
        <v>437487.71131147537</v>
      </c>
      <c r="J18" s="6">
        <v>436389.72131147538</v>
      </c>
      <c r="K18" s="10">
        <f t="shared" si="3"/>
        <v>1.7006191962962335E-2</v>
      </c>
      <c r="M18" s="6">
        <v>394026.41710080003</v>
      </c>
      <c r="N18" s="6">
        <f t="shared" si="4"/>
        <v>-42363.304210675356</v>
      </c>
      <c r="O18" s="10">
        <f t="shared" si="5"/>
        <v>-9.7076769093831006E-2</v>
      </c>
      <c r="P18" s="6">
        <v>-1109.8649999999907</v>
      </c>
      <c r="Q18" s="6">
        <v>0</v>
      </c>
      <c r="R18" s="6">
        <v>0</v>
      </c>
      <c r="S18" s="6">
        <v>-41253.439210675388</v>
      </c>
      <c r="T18" s="6">
        <f t="shared" si="6"/>
        <v>-42363.304210675378</v>
      </c>
      <c r="V18" s="6">
        <v>396798.64376320003</v>
      </c>
      <c r="W18" s="6">
        <f t="shared" si="7"/>
        <v>-39591.077548275352</v>
      </c>
      <c r="X18" s="10">
        <f t="shared" si="8"/>
        <v>-9.0724129407294213E-2</v>
      </c>
      <c r="Y18" s="6">
        <v>-1109.8649999999907</v>
      </c>
      <c r="Z18" s="6">
        <v>0</v>
      </c>
      <c r="AA18" s="6">
        <v>0</v>
      </c>
      <c r="AB18" s="6">
        <v>-38481.212548275384</v>
      </c>
      <c r="AC18" s="6">
        <f t="shared" si="9"/>
        <v>-39591.077548275374</v>
      </c>
      <c r="AE18" s="6">
        <v>389548.20475630771</v>
      </c>
      <c r="AF18" s="6">
        <f t="shared" si="10"/>
        <v>4478.21234449232</v>
      </c>
      <c r="AG18" s="10">
        <f t="shared" si="15"/>
        <v>1.1495913188186262E-2</v>
      </c>
      <c r="AI18" s="6">
        <f t="shared" si="11"/>
        <v>389548.20475630771</v>
      </c>
      <c r="AJ18" s="6">
        <f t="shared" si="12"/>
        <v>7250.439006892324</v>
      </c>
      <c r="AK18" s="10">
        <f t="shared" si="16"/>
        <v>1.8612430806677776E-2</v>
      </c>
      <c r="AM18" s="6">
        <f t="shared" si="13"/>
        <v>389548.20475630771</v>
      </c>
      <c r="AN18" s="6">
        <f t="shared" si="14"/>
        <v>46841.516555167676</v>
      </c>
      <c r="AO18" s="10">
        <f t="shared" si="17"/>
        <v>0.12024575131714607</v>
      </c>
    </row>
    <row r="19" spans="1:41" x14ac:dyDescent="0.3">
      <c r="A19" s="3"/>
      <c r="B19" s="3" t="str">
        <f t="shared" si="2"/>
        <v>3000</v>
      </c>
      <c r="C19" s="3">
        <v>146602</v>
      </c>
      <c r="D19" s="3">
        <v>8553000</v>
      </c>
      <c r="E19" s="4" t="s">
        <v>173</v>
      </c>
      <c r="F19" s="4" t="s">
        <v>5</v>
      </c>
      <c r="G19" s="6">
        <v>70</v>
      </c>
      <c r="H19" s="6">
        <v>4779.9999999999982</v>
      </c>
      <c r="I19" s="6">
        <v>436752.00549882354</v>
      </c>
      <c r="J19" s="6">
        <v>435852.64705882355</v>
      </c>
      <c r="K19" s="10">
        <f t="shared" si="3"/>
        <v>1.0944425989620038E-2</v>
      </c>
      <c r="M19" s="6">
        <v>419750.24296520004</v>
      </c>
      <c r="N19" s="6">
        <f t="shared" si="4"/>
        <v>-16102.404093623511</v>
      </c>
      <c r="O19" s="10">
        <f t="shared" si="5"/>
        <v>-3.6944605481426154E-2</v>
      </c>
      <c r="P19" s="6">
        <v>-1125.9500000000116</v>
      </c>
      <c r="Q19" s="6">
        <v>0</v>
      </c>
      <c r="R19" s="6">
        <v>0</v>
      </c>
      <c r="S19" s="6">
        <v>-14976.45409362349</v>
      </c>
      <c r="T19" s="6">
        <f t="shared" si="6"/>
        <v>-16102.404093623501</v>
      </c>
      <c r="V19" s="6">
        <v>422850.00120080006</v>
      </c>
      <c r="W19" s="6">
        <f t="shared" si="7"/>
        <v>-13002.64585802349</v>
      </c>
      <c r="X19" s="10">
        <f t="shared" si="8"/>
        <v>-2.983266465344795E-2</v>
      </c>
      <c r="Y19" s="6">
        <v>-1125.9500000000116</v>
      </c>
      <c r="Z19" s="6">
        <v>0</v>
      </c>
      <c r="AA19" s="6">
        <v>0</v>
      </c>
      <c r="AB19" s="6">
        <v>-11876.69585802349</v>
      </c>
      <c r="AC19" s="6">
        <f t="shared" si="9"/>
        <v>-13002.645858023501</v>
      </c>
      <c r="AE19" s="6">
        <v>414742.9411764706</v>
      </c>
      <c r="AF19" s="6">
        <f t="shared" si="10"/>
        <v>5007.3017887294409</v>
      </c>
      <c r="AG19" s="10">
        <f t="shared" si="15"/>
        <v>1.2073265851193509E-2</v>
      </c>
      <c r="AI19" s="6">
        <f t="shared" si="11"/>
        <v>414742.9411764706</v>
      </c>
      <c r="AJ19" s="6">
        <f t="shared" si="12"/>
        <v>8107.0600243294612</v>
      </c>
      <c r="AK19" s="10">
        <f t="shared" si="16"/>
        <v>1.9547192295383653E-2</v>
      </c>
      <c r="AM19" s="6">
        <f t="shared" si="13"/>
        <v>414742.9411764706</v>
      </c>
      <c r="AN19" s="6">
        <f t="shared" si="14"/>
        <v>21109.705882352951</v>
      </c>
      <c r="AO19" s="10">
        <f t="shared" si="17"/>
        <v>5.0898288521734961E-2</v>
      </c>
    </row>
    <row r="20" spans="1:41" x14ac:dyDescent="0.3">
      <c r="A20" s="3"/>
      <c r="B20" s="3" t="str">
        <f t="shared" si="2"/>
        <v>2104</v>
      </c>
      <c r="C20" s="3">
        <v>119954</v>
      </c>
      <c r="D20" s="3">
        <v>8552104</v>
      </c>
      <c r="E20" s="4" t="s">
        <v>32</v>
      </c>
      <c r="F20" s="4" t="s">
        <v>5</v>
      </c>
      <c r="G20" s="6">
        <v>73</v>
      </c>
      <c r="H20" s="6">
        <v>15670.000000000004</v>
      </c>
      <c r="I20" s="6">
        <v>438299.63856400002</v>
      </c>
      <c r="J20" s="6">
        <v>432074.63856400002</v>
      </c>
      <c r="K20" s="10">
        <f t="shared" si="3"/>
        <v>3.5751797677359684E-2</v>
      </c>
      <c r="M20" s="6">
        <v>432074.63856399996</v>
      </c>
      <c r="N20" s="6">
        <f t="shared" si="4"/>
        <v>0</v>
      </c>
      <c r="O20" s="10">
        <f t="shared" si="5"/>
        <v>0</v>
      </c>
      <c r="P20" s="6">
        <v>-1174.2050000000163</v>
      </c>
      <c r="Q20" s="6">
        <v>0</v>
      </c>
      <c r="R20" s="6">
        <v>1174.2050000000017</v>
      </c>
      <c r="S20" s="6">
        <v>0</v>
      </c>
      <c r="T20" s="6">
        <f t="shared" si="6"/>
        <v>-1.4551915228366852E-11</v>
      </c>
      <c r="V20" s="6">
        <v>431465.27652760001</v>
      </c>
      <c r="W20" s="6">
        <f t="shared" si="7"/>
        <v>-609.36203640000895</v>
      </c>
      <c r="X20" s="10">
        <f t="shared" si="8"/>
        <v>-1.4103166027638733E-3</v>
      </c>
      <c r="Y20" s="6">
        <v>-1174.2050000000163</v>
      </c>
      <c r="Z20" s="6">
        <v>0</v>
      </c>
      <c r="AA20" s="6">
        <v>564.84296360000371</v>
      </c>
      <c r="AB20" s="6">
        <v>0</v>
      </c>
      <c r="AC20" s="6">
        <f t="shared" si="9"/>
        <v>-609.36203640001258</v>
      </c>
      <c r="AE20" s="6">
        <v>425981.01820280007</v>
      </c>
      <c r="AF20" s="6">
        <f t="shared" si="10"/>
        <v>6093.6203611998935</v>
      </c>
      <c r="AG20" s="10">
        <f t="shared" si="15"/>
        <v>1.4304910549556123E-2</v>
      </c>
      <c r="AI20" s="6">
        <f t="shared" si="11"/>
        <v>425981.01820280007</v>
      </c>
      <c r="AJ20" s="6">
        <f t="shared" si="12"/>
        <v>5484.2583247999428</v>
      </c>
      <c r="AK20" s="10">
        <f t="shared" si="16"/>
        <v>1.2874419493943294E-2</v>
      </c>
      <c r="AM20" s="6">
        <f t="shared" si="13"/>
        <v>425981.01820280007</v>
      </c>
      <c r="AN20" s="6">
        <f t="shared" si="14"/>
        <v>6093.6203611999517</v>
      </c>
      <c r="AO20" s="10">
        <f t="shared" si="17"/>
        <v>1.4304910549556259E-2</v>
      </c>
    </row>
    <row r="21" spans="1:41" x14ac:dyDescent="0.3">
      <c r="A21" s="3"/>
      <c r="B21" s="3" t="str">
        <f t="shared" si="2"/>
        <v>3053</v>
      </c>
      <c r="C21" s="3">
        <v>120141</v>
      </c>
      <c r="D21" s="3">
        <v>8553053</v>
      </c>
      <c r="E21" s="4" t="s">
        <v>67</v>
      </c>
      <c r="F21" s="4" t="s">
        <v>5</v>
      </c>
      <c r="G21" s="6">
        <v>75</v>
      </c>
      <c r="H21" s="6">
        <v>16629.999999999989</v>
      </c>
      <c r="I21" s="6">
        <v>477126.5043515648</v>
      </c>
      <c r="J21" s="6">
        <v>469482.20435156481</v>
      </c>
      <c r="K21" s="10">
        <f t="shared" si="3"/>
        <v>3.485448795723655E-2</v>
      </c>
      <c r="M21" s="6">
        <v>404175.70960367477</v>
      </c>
      <c r="N21" s="6">
        <f t="shared" si="4"/>
        <v>-65306.494747890043</v>
      </c>
      <c r="O21" s="10">
        <f t="shared" si="5"/>
        <v>-0.13910323787051626</v>
      </c>
      <c r="P21" s="6">
        <v>-1206.375</v>
      </c>
      <c r="Q21" s="6">
        <v>0</v>
      </c>
      <c r="R21" s="6">
        <v>0</v>
      </c>
      <c r="S21" s="6">
        <v>-64100.119747890014</v>
      </c>
      <c r="T21" s="6">
        <f t="shared" si="6"/>
        <v>-65306.494747890014</v>
      </c>
      <c r="V21" s="6">
        <v>407078.09827261633</v>
      </c>
      <c r="W21" s="6">
        <f t="shared" si="7"/>
        <v>-62404.106078948476</v>
      </c>
      <c r="X21" s="10">
        <f t="shared" si="8"/>
        <v>-0.13292113204831527</v>
      </c>
      <c r="Y21" s="6">
        <v>-1206.375</v>
      </c>
      <c r="Z21" s="6">
        <v>0</v>
      </c>
      <c r="AA21" s="6">
        <v>0</v>
      </c>
      <c r="AB21" s="6">
        <v>-61197.731078948491</v>
      </c>
      <c r="AC21" s="6">
        <f t="shared" si="9"/>
        <v>-62404.106078948491</v>
      </c>
      <c r="AE21" s="6">
        <v>399487.23557176569</v>
      </c>
      <c r="AF21" s="6">
        <f t="shared" si="10"/>
        <v>4688.4740319090779</v>
      </c>
      <c r="AG21" s="10">
        <f t="shared" si="15"/>
        <v>1.1736229882786378E-2</v>
      </c>
      <c r="AI21" s="6">
        <f t="shared" si="11"/>
        <v>399487.23557176569</v>
      </c>
      <c r="AJ21" s="6">
        <f t="shared" si="12"/>
        <v>7590.8627008506446</v>
      </c>
      <c r="AK21" s="10">
        <f t="shared" si="16"/>
        <v>1.900151500456887E-2</v>
      </c>
      <c r="AM21" s="6">
        <f t="shared" si="13"/>
        <v>399487.23557176569</v>
      </c>
      <c r="AN21" s="6">
        <f t="shared" si="14"/>
        <v>69994.968779799121</v>
      </c>
      <c r="AO21" s="10">
        <f t="shared" si="17"/>
        <v>0.17521202818813195</v>
      </c>
    </row>
    <row r="22" spans="1:41" x14ac:dyDescent="0.3">
      <c r="A22" s="3"/>
      <c r="B22" s="3" t="str">
        <f t="shared" si="2"/>
        <v>3316</v>
      </c>
      <c r="C22" s="3">
        <v>120199</v>
      </c>
      <c r="D22" s="3">
        <v>8553316</v>
      </c>
      <c r="E22" s="4" t="s">
        <v>85</v>
      </c>
      <c r="F22" s="4" t="s">
        <v>5</v>
      </c>
      <c r="G22" s="6">
        <v>75</v>
      </c>
      <c r="H22" s="6">
        <v>6820.0000000000045</v>
      </c>
      <c r="I22" s="6">
        <v>440178.16083966021</v>
      </c>
      <c r="J22" s="6">
        <v>440178.16083966021</v>
      </c>
      <c r="K22" s="10">
        <f t="shared" si="3"/>
        <v>1.5493726419753627E-2</v>
      </c>
      <c r="M22" s="6">
        <v>403106.38440778502</v>
      </c>
      <c r="N22" s="6">
        <f t="shared" si="4"/>
        <v>-37071.776431875187</v>
      </c>
      <c r="O22" s="10">
        <f t="shared" si="5"/>
        <v>-8.4219935766824641E-2</v>
      </c>
      <c r="P22" s="6">
        <v>-1206.375</v>
      </c>
      <c r="Q22" s="6">
        <v>0</v>
      </c>
      <c r="R22" s="6">
        <v>0</v>
      </c>
      <c r="S22" s="6">
        <v>-35865.40143187518</v>
      </c>
      <c r="T22" s="6">
        <f t="shared" si="6"/>
        <v>-37071.77643187518</v>
      </c>
      <c r="V22" s="6">
        <v>406086.07442212815</v>
      </c>
      <c r="W22" s="6">
        <f t="shared" si="7"/>
        <v>-34092.08641753206</v>
      </c>
      <c r="X22" s="10">
        <f t="shared" si="8"/>
        <v>-7.7450653963612892E-2</v>
      </c>
      <c r="Y22" s="6">
        <v>-1206.375</v>
      </c>
      <c r="Z22" s="6">
        <v>0</v>
      </c>
      <c r="AA22" s="6">
        <v>0</v>
      </c>
      <c r="AB22" s="6">
        <v>-32885.711417532053</v>
      </c>
      <c r="AC22" s="6">
        <f t="shared" si="9"/>
        <v>-34092.086417532053</v>
      </c>
      <c r="AE22" s="6">
        <v>398293.03902758623</v>
      </c>
      <c r="AF22" s="6">
        <f t="shared" si="10"/>
        <v>4813.3453801987926</v>
      </c>
      <c r="AG22" s="10">
        <f t="shared" si="15"/>
        <v>1.2084934730344145E-2</v>
      </c>
      <c r="AI22" s="6">
        <f t="shared" si="11"/>
        <v>398293.03902758623</v>
      </c>
      <c r="AJ22" s="6">
        <f t="shared" si="12"/>
        <v>7793.0353945419192</v>
      </c>
      <c r="AK22" s="10">
        <f t="shared" si="16"/>
        <v>1.9566084844385555E-2</v>
      </c>
      <c r="AM22" s="6">
        <f t="shared" si="13"/>
        <v>398293.03902758623</v>
      </c>
      <c r="AN22" s="6">
        <f t="shared" si="14"/>
        <v>41885.12181207398</v>
      </c>
      <c r="AO22" s="10">
        <f t="shared" si="17"/>
        <v>0.10516157127509569</v>
      </c>
    </row>
    <row r="23" spans="1:41" x14ac:dyDescent="0.3">
      <c r="A23" s="3"/>
      <c r="B23" s="3" t="str">
        <f t="shared" si="2"/>
        <v>3093</v>
      </c>
      <c r="C23" s="3">
        <v>138926</v>
      </c>
      <c r="D23" s="3">
        <v>8553093</v>
      </c>
      <c r="E23" s="4" t="s">
        <v>198</v>
      </c>
      <c r="F23" s="4" t="s">
        <v>5</v>
      </c>
      <c r="G23" s="6">
        <v>75</v>
      </c>
      <c r="H23" s="6">
        <v>6310</v>
      </c>
      <c r="I23" s="6">
        <v>408491.64098000003</v>
      </c>
      <c r="J23" s="6">
        <v>405718.94098000001</v>
      </c>
      <c r="K23" s="10">
        <f t="shared" si="3"/>
        <v>1.5447072515025934E-2</v>
      </c>
      <c r="M23" s="6">
        <v>405718.94098000001</v>
      </c>
      <c r="N23" s="6">
        <f t="shared" si="4"/>
        <v>0</v>
      </c>
      <c r="O23" s="10">
        <f t="shared" si="5"/>
        <v>0</v>
      </c>
      <c r="P23" s="6">
        <v>-1206.375</v>
      </c>
      <c r="Q23" s="6">
        <v>0</v>
      </c>
      <c r="R23" s="6">
        <v>1206.3750000000036</v>
      </c>
      <c r="S23" s="6">
        <v>0</v>
      </c>
      <c r="T23" s="6">
        <f t="shared" si="6"/>
        <v>3.637978807091713E-12</v>
      </c>
      <c r="V23" s="6">
        <v>405161.25678200001</v>
      </c>
      <c r="W23" s="6">
        <f t="shared" si="7"/>
        <v>-557.68419800000265</v>
      </c>
      <c r="X23" s="10">
        <f t="shared" si="8"/>
        <v>-1.374557955448015E-3</v>
      </c>
      <c r="Y23" s="6">
        <v>-1206.375</v>
      </c>
      <c r="Z23" s="6">
        <v>0</v>
      </c>
      <c r="AA23" s="6">
        <v>648.69080200000462</v>
      </c>
      <c r="AB23" s="6">
        <v>0</v>
      </c>
      <c r="AC23" s="6">
        <f t="shared" si="9"/>
        <v>-557.68419799999538</v>
      </c>
      <c r="AE23" s="6">
        <v>400142.09896249999</v>
      </c>
      <c r="AF23" s="6">
        <f t="shared" si="10"/>
        <v>5576.842017500021</v>
      </c>
      <c r="AG23" s="10">
        <f t="shared" si="15"/>
        <v>1.3937153905974449E-2</v>
      </c>
      <c r="AI23" s="6">
        <f t="shared" si="11"/>
        <v>400142.09896249999</v>
      </c>
      <c r="AJ23" s="6">
        <f t="shared" si="12"/>
        <v>5019.1578195000184</v>
      </c>
      <c r="AK23" s="10">
        <f t="shared" si="16"/>
        <v>1.2543438524748672E-2</v>
      </c>
      <c r="AM23" s="6">
        <f t="shared" si="13"/>
        <v>400142.09896249999</v>
      </c>
      <c r="AN23" s="6">
        <f t="shared" si="14"/>
        <v>5576.842017500021</v>
      </c>
      <c r="AO23" s="10">
        <f t="shared" si="17"/>
        <v>1.3937153905974449E-2</v>
      </c>
    </row>
    <row r="24" spans="1:41" x14ac:dyDescent="0.3">
      <c r="A24" s="3"/>
      <c r="B24" s="3" t="str">
        <f t="shared" si="2"/>
        <v>3085</v>
      </c>
      <c r="C24" s="3">
        <v>144117</v>
      </c>
      <c r="D24" s="3">
        <v>8553085</v>
      </c>
      <c r="E24" s="4" t="s">
        <v>195</v>
      </c>
      <c r="F24" s="4" t="s">
        <v>5</v>
      </c>
      <c r="G24" s="6">
        <v>77</v>
      </c>
      <c r="H24" s="6">
        <v>11190.000000000004</v>
      </c>
      <c r="I24" s="6">
        <v>411733.25964800001</v>
      </c>
      <c r="J24" s="6">
        <v>409587.55964799999</v>
      </c>
      <c r="K24" s="10">
        <f t="shared" si="3"/>
        <v>2.717778983793193E-2</v>
      </c>
      <c r="M24" s="6">
        <v>409587.55964799999</v>
      </c>
      <c r="N24" s="6">
        <f t="shared" si="4"/>
        <v>0</v>
      </c>
      <c r="O24" s="10">
        <f t="shared" si="5"/>
        <v>0</v>
      </c>
      <c r="P24" s="6">
        <v>-1238.5450000000128</v>
      </c>
      <c r="Q24" s="6">
        <v>0</v>
      </c>
      <c r="R24" s="6">
        <v>1238.5449999999673</v>
      </c>
      <c r="S24" s="6">
        <v>0</v>
      </c>
      <c r="T24" s="6">
        <f t="shared" si="6"/>
        <v>-4.5474735088646412E-11</v>
      </c>
      <c r="V24" s="6">
        <v>409022.28992319998</v>
      </c>
      <c r="W24" s="6">
        <f t="shared" si="7"/>
        <v>-565.26972480001859</v>
      </c>
      <c r="X24" s="10">
        <f t="shared" si="8"/>
        <v>-1.3800949552418341E-3</v>
      </c>
      <c r="Y24" s="6">
        <v>-1238.5450000000128</v>
      </c>
      <c r="Z24" s="6">
        <v>0</v>
      </c>
      <c r="AA24" s="6">
        <v>673.27527519996693</v>
      </c>
      <c r="AB24" s="6">
        <v>0</v>
      </c>
      <c r="AC24" s="6">
        <f t="shared" si="9"/>
        <v>-565.26972480004588</v>
      </c>
      <c r="AE24" s="6">
        <v>403934.86239799997</v>
      </c>
      <c r="AF24" s="6">
        <f t="shared" si="10"/>
        <v>5652.6972500000265</v>
      </c>
      <c r="AG24" s="10">
        <f t="shared" si="15"/>
        <v>1.3994081165567687E-2</v>
      </c>
      <c r="AI24" s="6">
        <f t="shared" si="11"/>
        <v>403934.86239799997</v>
      </c>
      <c r="AJ24" s="6">
        <f t="shared" si="12"/>
        <v>5087.4275252000079</v>
      </c>
      <c r="AK24" s="10">
        <f t="shared" si="16"/>
        <v>1.2594673049506008E-2</v>
      </c>
      <c r="AM24" s="6">
        <f t="shared" si="13"/>
        <v>403934.86239799997</v>
      </c>
      <c r="AN24" s="6">
        <f t="shared" si="14"/>
        <v>5652.6972500000265</v>
      </c>
      <c r="AO24" s="10">
        <f t="shared" si="17"/>
        <v>1.3994081165567687E-2</v>
      </c>
    </row>
    <row r="25" spans="1:41" x14ac:dyDescent="0.3">
      <c r="A25" s="3"/>
      <c r="B25" s="3" t="str">
        <f t="shared" si="2"/>
        <v>3077</v>
      </c>
      <c r="C25" s="3">
        <v>120156</v>
      </c>
      <c r="D25" s="3">
        <v>8553077</v>
      </c>
      <c r="E25" s="4" t="s">
        <v>72</v>
      </c>
      <c r="F25" s="4" t="s">
        <v>5</v>
      </c>
      <c r="G25" s="6">
        <v>78</v>
      </c>
      <c r="H25" s="6">
        <v>12080</v>
      </c>
      <c r="I25" s="6">
        <v>469712.03796029114</v>
      </c>
      <c r="J25" s="6">
        <v>466375.43796029116</v>
      </c>
      <c r="K25" s="10">
        <f t="shared" si="3"/>
        <v>2.5717884626625703E-2</v>
      </c>
      <c r="M25" s="6">
        <v>450657.63468531775</v>
      </c>
      <c r="N25" s="6">
        <f t="shared" si="4"/>
        <v>-15717.803274973412</v>
      </c>
      <c r="O25" s="10">
        <f t="shared" si="5"/>
        <v>-3.3702039163373949E-2</v>
      </c>
      <c r="P25" s="6">
        <v>-1254.6300000000047</v>
      </c>
      <c r="Q25" s="6">
        <v>0</v>
      </c>
      <c r="R25" s="6">
        <v>0</v>
      </c>
      <c r="S25" s="6">
        <v>-14463.173274973398</v>
      </c>
      <c r="T25" s="6">
        <f t="shared" si="6"/>
        <v>-15717.803274973403</v>
      </c>
      <c r="V25" s="6">
        <v>454179.90896670497</v>
      </c>
      <c r="W25" s="6">
        <f t="shared" si="7"/>
        <v>-12195.528993586195</v>
      </c>
      <c r="X25" s="10">
        <f t="shared" si="8"/>
        <v>-2.6149595370896363E-2</v>
      </c>
      <c r="Y25" s="6">
        <v>-1254.6300000000047</v>
      </c>
      <c r="Z25" s="6">
        <v>0</v>
      </c>
      <c r="AA25" s="6">
        <v>0</v>
      </c>
      <c r="AB25" s="6">
        <v>-10940.898993586216</v>
      </c>
      <c r="AC25" s="6">
        <f t="shared" si="9"/>
        <v>-12195.52899358622</v>
      </c>
      <c r="AE25" s="6">
        <v>444967.80701149924</v>
      </c>
      <c r="AF25" s="6">
        <f t="shared" si="10"/>
        <v>5689.8276738185086</v>
      </c>
      <c r="AG25" s="10">
        <f t="shared" si="15"/>
        <v>1.2787054668140221E-2</v>
      </c>
      <c r="AI25" s="6">
        <f t="shared" si="11"/>
        <v>444967.80701149924</v>
      </c>
      <c r="AJ25" s="6">
        <f t="shared" si="12"/>
        <v>9212.101955205726</v>
      </c>
      <c r="AK25" s="10">
        <f t="shared" si="16"/>
        <v>2.0702850431082217E-2</v>
      </c>
      <c r="AM25" s="6">
        <f t="shared" si="13"/>
        <v>444967.80701149924</v>
      </c>
      <c r="AN25" s="6">
        <f t="shared" si="14"/>
        <v>21407.630948791921</v>
      </c>
      <c r="AO25" s="10">
        <f t="shared" si="17"/>
        <v>4.8110516337283443E-2</v>
      </c>
    </row>
    <row r="26" spans="1:41" x14ac:dyDescent="0.3">
      <c r="A26" s="3"/>
      <c r="B26" s="3" t="str">
        <f t="shared" si="2"/>
        <v>3072</v>
      </c>
      <c r="C26" s="3">
        <v>140910</v>
      </c>
      <c r="D26" s="3">
        <v>8553072</v>
      </c>
      <c r="E26" s="4" t="s">
        <v>192</v>
      </c>
      <c r="F26" s="4" t="s">
        <v>5</v>
      </c>
      <c r="G26" s="6">
        <v>78</v>
      </c>
      <c r="H26" s="6">
        <v>9320.0000000000146</v>
      </c>
      <c r="I26" s="6">
        <v>464733.60897346697</v>
      </c>
      <c r="J26" s="6">
        <v>462485.20897346694</v>
      </c>
      <c r="K26" s="10">
        <f t="shared" si="3"/>
        <v>2.005449965322418E-2</v>
      </c>
      <c r="M26" s="6">
        <v>446587.74735571776</v>
      </c>
      <c r="N26" s="6">
        <f t="shared" si="4"/>
        <v>-15897.461617749184</v>
      </c>
      <c r="O26" s="10">
        <f t="shared" si="5"/>
        <v>-3.4373989285052427E-2</v>
      </c>
      <c r="P26" s="6">
        <v>-1254.6300000000047</v>
      </c>
      <c r="Q26" s="6">
        <v>0</v>
      </c>
      <c r="R26" s="6">
        <v>0</v>
      </c>
      <c r="S26" s="6">
        <v>-14642.831617749154</v>
      </c>
      <c r="T26" s="6">
        <f t="shared" si="6"/>
        <v>-15897.461617749159</v>
      </c>
      <c r="V26" s="6">
        <v>450058.20132830495</v>
      </c>
      <c r="W26" s="6">
        <f t="shared" si="7"/>
        <v>-12427.007645161997</v>
      </c>
      <c r="X26" s="10">
        <f t="shared" si="8"/>
        <v>-2.6870065040015025E-2</v>
      </c>
      <c r="Y26" s="6">
        <v>-1254.6300000000047</v>
      </c>
      <c r="Z26" s="6">
        <v>0</v>
      </c>
      <c r="AA26" s="6">
        <v>0</v>
      </c>
      <c r="AB26" s="6">
        <v>-11172.377645161971</v>
      </c>
      <c r="AC26" s="6">
        <f t="shared" si="9"/>
        <v>-12427.007645161975</v>
      </c>
      <c r="AE26" s="6">
        <v>440981.62936497491</v>
      </c>
      <c r="AF26" s="6">
        <f t="shared" si="10"/>
        <v>5606.117990742845</v>
      </c>
      <c r="AG26" s="10">
        <f t="shared" si="15"/>
        <v>1.27128152681004E-2</v>
      </c>
      <c r="AI26" s="6">
        <f t="shared" si="11"/>
        <v>440981.62936497491</v>
      </c>
      <c r="AJ26" s="6">
        <f t="shared" si="12"/>
        <v>9076.5719633300323</v>
      </c>
      <c r="AK26" s="10">
        <f t="shared" si="16"/>
        <v>2.0582653242042153E-2</v>
      </c>
      <c r="AM26" s="6">
        <f t="shared" si="13"/>
        <v>440981.62936497491</v>
      </c>
      <c r="AN26" s="6">
        <f t="shared" si="14"/>
        <v>21503.579608492029</v>
      </c>
      <c r="AO26" s="10">
        <f t="shared" si="17"/>
        <v>4.8762982801478026E-2</v>
      </c>
    </row>
    <row r="27" spans="1:41" x14ac:dyDescent="0.3">
      <c r="A27" s="3"/>
      <c r="B27" s="3" t="str">
        <f t="shared" si="2"/>
        <v>3089</v>
      </c>
      <c r="C27" s="3">
        <v>144310</v>
      </c>
      <c r="D27" s="3">
        <v>8553089</v>
      </c>
      <c r="E27" s="4" t="s">
        <v>197</v>
      </c>
      <c r="F27" s="4" t="s">
        <v>5</v>
      </c>
      <c r="G27" s="6">
        <v>82</v>
      </c>
      <c r="H27" s="6">
        <v>14480.000000000013</v>
      </c>
      <c r="I27" s="6">
        <v>433742.58148999995</v>
      </c>
      <c r="J27" s="6">
        <v>436369.49880999996</v>
      </c>
      <c r="K27" s="10">
        <f t="shared" si="3"/>
        <v>3.3383856273133408E-2</v>
      </c>
      <c r="M27" s="6">
        <v>436369.49880999996</v>
      </c>
      <c r="N27" s="6">
        <f t="shared" si="4"/>
        <v>0</v>
      </c>
      <c r="O27" s="10">
        <f t="shared" si="5"/>
        <v>0</v>
      </c>
      <c r="P27" s="6">
        <v>-1318.9700000000303</v>
      </c>
      <c r="Q27" s="6">
        <v>0</v>
      </c>
      <c r="R27" s="6">
        <v>1318.9700000000405</v>
      </c>
      <c r="S27" s="6">
        <v>0</v>
      </c>
      <c r="T27" s="6">
        <f t="shared" si="6"/>
        <v>1.0231815394945443E-11</v>
      </c>
      <c r="V27" s="6">
        <v>435751.71547899995</v>
      </c>
      <c r="W27" s="6">
        <f t="shared" si="7"/>
        <v>-617.78333100001328</v>
      </c>
      <c r="X27" s="10">
        <f t="shared" si="8"/>
        <v>-1.4157344468042274E-3</v>
      </c>
      <c r="Y27" s="6">
        <v>-1318.9700000000303</v>
      </c>
      <c r="Z27" s="6">
        <v>0</v>
      </c>
      <c r="AA27" s="6">
        <v>701.18666900003996</v>
      </c>
      <c r="AB27" s="6">
        <v>0</v>
      </c>
      <c r="AC27" s="6">
        <f t="shared" si="9"/>
        <v>-617.78333099999031</v>
      </c>
      <c r="AE27" s="6">
        <v>430191.66547399998</v>
      </c>
      <c r="AF27" s="6">
        <f t="shared" si="10"/>
        <v>6177.8333359999815</v>
      </c>
      <c r="AG27" s="10">
        <f t="shared" si="15"/>
        <v>1.4360653243230624E-2</v>
      </c>
      <c r="AI27" s="6">
        <f t="shared" si="11"/>
        <v>430191.66547399998</v>
      </c>
      <c r="AJ27" s="6">
        <f t="shared" si="12"/>
        <v>5560.0500049999682</v>
      </c>
      <c r="AK27" s="10">
        <f t="shared" si="16"/>
        <v>1.2924587924951344E-2</v>
      </c>
      <c r="AM27" s="6">
        <f t="shared" si="13"/>
        <v>430191.66547399998</v>
      </c>
      <c r="AN27" s="6">
        <f t="shared" si="14"/>
        <v>6177.8333359999815</v>
      </c>
      <c r="AO27" s="10">
        <f t="shared" si="17"/>
        <v>1.4360653243230624E-2</v>
      </c>
    </row>
    <row r="28" spans="1:41" x14ac:dyDescent="0.3">
      <c r="A28" s="3"/>
      <c r="B28" s="3" t="str">
        <f t="shared" si="2"/>
        <v>3100</v>
      </c>
      <c r="C28" s="3">
        <v>140913</v>
      </c>
      <c r="D28" s="3">
        <v>8553100</v>
      </c>
      <c r="E28" s="4" t="s">
        <v>203</v>
      </c>
      <c r="F28" s="4" t="s">
        <v>5</v>
      </c>
      <c r="G28" s="6">
        <v>83</v>
      </c>
      <c r="H28" s="6">
        <v>8380</v>
      </c>
      <c r="I28" s="6">
        <v>484570.1852374163</v>
      </c>
      <c r="J28" s="6">
        <v>481269.5845774163</v>
      </c>
      <c r="K28" s="10">
        <f t="shared" si="3"/>
        <v>1.7293676448323372E-2</v>
      </c>
      <c r="M28" s="6">
        <v>466002.09834375599</v>
      </c>
      <c r="N28" s="6">
        <f t="shared" si="4"/>
        <v>-15267.486233660311</v>
      </c>
      <c r="O28" s="10">
        <f t="shared" si="5"/>
        <v>-3.1723355730169579E-2</v>
      </c>
      <c r="P28" s="6">
        <v>-1335.054999999993</v>
      </c>
      <c r="Q28" s="6">
        <v>0</v>
      </c>
      <c r="R28" s="6">
        <v>0</v>
      </c>
      <c r="S28" s="6">
        <v>-13932.431233660349</v>
      </c>
      <c r="T28" s="6">
        <f t="shared" si="6"/>
        <v>-15267.486233660342</v>
      </c>
      <c r="V28" s="6">
        <v>469766.49636131932</v>
      </c>
      <c r="W28" s="6">
        <f t="shared" si="7"/>
        <v>-11503.088216096978</v>
      </c>
      <c r="X28" s="10">
        <f t="shared" si="8"/>
        <v>-2.3901548289608582E-2</v>
      </c>
      <c r="Y28" s="6">
        <v>-1335.054999999993</v>
      </c>
      <c r="Z28" s="6">
        <v>0</v>
      </c>
      <c r="AA28" s="6">
        <v>0</v>
      </c>
      <c r="AB28" s="6">
        <v>-10168.033216097067</v>
      </c>
      <c r="AC28" s="6">
        <f t="shared" si="9"/>
        <v>-11503.08821609706</v>
      </c>
      <c r="AE28" s="6">
        <v>459921.147712101</v>
      </c>
      <c r="AF28" s="6">
        <f t="shared" si="10"/>
        <v>6080.950631654996</v>
      </c>
      <c r="AG28" s="10">
        <f t="shared" si="15"/>
        <v>1.3221724336671549E-2</v>
      </c>
      <c r="AI28" s="6">
        <f t="shared" si="11"/>
        <v>459921.147712101</v>
      </c>
      <c r="AJ28" s="6">
        <f t="shared" si="12"/>
        <v>9845.3486492183292</v>
      </c>
      <c r="AK28" s="10">
        <f t="shared" si="16"/>
        <v>2.1406601323280025E-2</v>
      </c>
      <c r="AM28" s="6">
        <f t="shared" si="13"/>
        <v>459921.147712101</v>
      </c>
      <c r="AN28" s="6">
        <f t="shared" si="14"/>
        <v>21348.436865315307</v>
      </c>
      <c r="AO28" s="10">
        <f t="shared" si="17"/>
        <v>4.6417602172707413E-2</v>
      </c>
    </row>
    <row r="29" spans="1:41" x14ac:dyDescent="0.3">
      <c r="A29" s="3"/>
      <c r="B29" s="3" t="str">
        <f t="shared" si="2"/>
        <v>3305</v>
      </c>
      <c r="C29" s="3">
        <v>143610</v>
      </c>
      <c r="D29" s="3">
        <v>8553305</v>
      </c>
      <c r="E29" s="4" t="s">
        <v>207</v>
      </c>
      <c r="F29" s="4" t="s">
        <v>5</v>
      </c>
      <c r="G29" s="6">
        <v>84</v>
      </c>
      <c r="H29" s="6">
        <v>10169.999999999998</v>
      </c>
      <c r="I29" s="6">
        <v>438763.43268999999</v>
      </c>
      <c r="J29" s="6">
        <v>438763.43268999999</v>
      </c>
      <c r="K29" s="10">
        <f t="shared" si="3"/>
        <v>2.3178777542260273E-2</v>
      </c>
      <c r="M29" s="6">
        <v>438763.43269000005</v>
      </c>
      <c r="N29" s="6">
        <f t="shared" si="4"/>
        <v>0</v>
      </c>
      <c r="O29" s="10">
        <f t="shared" si="5"/>
        <v>0</v>
      </c>
      <c r="P29" s="6">
        <v>-1351.140000000014</v>
      </c>
      <c r="Q29" s="6">
        <v>0</v>
      </c>
      <c r="R29" s="6">
        <v>1351.1400000000431</v>
      </c>
      <c r="S29" s="6">
        <v>0</v>
      </c>
      <c r="T29" s="6">
        <f t="shared" si="6"/>
        <v>2.9103830456733704E-11</v>
      </c>
      <c r="V29" s="6">
        <v>438140.95537100005</v>
      </c>
      <c r="W29" s="6">
        <f t="shared" si="7"/>
        <v>-622.4773189999396</v>
      </c>
      <c r="X29" s="10">
        <f t="shared" si="8"/>
        <v>-1.4187082893020832E-3</v>
      </c>
      <c r="Y29" s="6">
        <v>-1351.140000000014</v>
      </c>
      <c r="Z29" s="6">
        <v>0</v>
      </c>
      <c r="AA29" s="6">
        <v>728.66268100004163</v>
      </c>
      <c r="AB29" s="6">
        <v>0</v>
      </c>
      <c r="AC29" s="6">
        <f t="shared" si="9"/>
        <v>-622.47731899997234</v>
      </c>
      <c r="AE29" s="6">
        <v>432538.65947806893</v>
      </c>
      <c r="AF29" s="6">
        <f t="shared" si="10"/>
        <v>6224.7732119311113</v>
      </c>
      <c r="AG29" s="10">
        <f t="shared" si="15"/>
        <v>1.4391252840711055E-2</v>
      </c>
      <c r="AI29" s="6">
        <f t="shared" si="11"/>
        <v>432538.65947806893</v>
      </c>
      <c r="AJ29" s="6">
        <f t="shared" si="12"/>
        <v>5602.2958929311135</v>
      </c>
      <c r="AK29" s="10">
        <f t="shared" si="16"/>
        <v>1.2952127561710278E-2</v>
      </c>
      <c r="AM29" s="6">
        <f t="shared" si="13"/>
        <v>432538.65947806893</v>
      </c>
      <c r="AN29" s="6">
        <f t="shared" si="14"/>
        <v>6224.7732119310531</v>
      </c>
      <c r="AO29" s="10">
        <f t="shared" si="17"/>
        <v>1.4391252840710921E-2</v>
      </c>
    </row>
    <row r="30" spans="1:41" x14ac:dyDescent="0.3">
      <c r="A30" s="3"/>
      <c r="B30" s="3" t="str">
        <f t="shared" si="2"/>
        <v>3039</v>
      </c>
      <c r="C30" s="3">
        <v>120132</v>
      </c>
      <c r="D30" s="3">
        <v>8553039</v>
      </c>
      <c r="E30" s="4" t="s">
        <v>63</v>
      </c>
      <c r="F30" s="4" t="s">
        <v>5</v>
      </c>
      <c r="G30" s="6">
        <v>85</v>
      </c>
      <c r="H30" s="6">
        <v>14269.999999999987</v>
      </c>
      <c r="I30" s="6">
        <v>448675.02753004001</v>
      </c>
      <c r="J30" s="6">
        <v>441702.64753004001</v>
      </c>
      <c r="K30" s="10">
        <f t="shared" si="3"/>
        <v>3.180475650395892E-2</v>
      </c>
      <c r="M30" s="6">
        <v>434118.0046003692</v>
      </c>
      <c r="N30" s="6">
        <f t="shared" si="4"/>
        <v>-7584.6429296708084</v>
      </c>
      <c r="O30" s="10">
        <f t="shared" si="5"/>
        <v>-1.7171377559277546E-2</v>
      </c>
      <c r="P30" s="6">
        <v>-1367.2249999999767</v>
      </c>
      <c r="Q30" s="6">
        <v>0</v>
      </c>
      <c r="R30" s="6">
        <v>0</v>
      </c>
      <c r="S30" s="6">
        <v>-6217.4179296708517</v>
      </c>
      <c r="T30" s="6">
        <f t="shared" si="6"/>
        <v>-7584.6429296708284</v>
      </c>
      <c r="V30" s="6">
        <v>437978.30885297863</v>
      </c>
      <c r="W30" s="6">
        <f t="shared" si="7"/>
        <v>-3724.3386770613724</v>
      </c>
      <c r="X30" s="10">
        <f t="shared" si="8"/>
        <v>-8.4317780250753004E-3</v>
      </c>
      <c r="Y30" s="6">
        <v>-1367.2249999999767</v>
      </c>
      <c r="Z30" s="6">
        <v>0</v>
      </c>
      <c r="AA30" s="6">
        <v>0</v>
      </c>
      <c r="AB30" s="6">
        <v>-2357.113677061373</v>
      </c>
      <c r="AC30" s="6">
        <f t="shared" si="9"/>
        <v>-3724.3386770613497</v>
      </c>
      <c r="AE30" s="6">
        <v>427882.12854166661</v>
      </c>
      <c r="AF30" s="6">
        <f t="shared" si="10"/>
        <v>6235.8760587025899</v>
      </c>
      <c r="AG30" s="10">
        <f t="shared" si="15"/>
        <v>1.4573817513613094E-2</v>
      </c>
      <c r="AI30" s="6">
        <f t="shared" si="11"/>
        <v>427882.12854166661</v>
      </c>
      <c r="AJ30" s="6">
        <f t="shared" si="12"/>
        <v>10096.180311312026</v>
      </c>
      <c r="AK30" s="10">
        <f t="shared" si="16"/>
        <v>2.3595704606131671E-2</v>
      </c>
      <c r="AM30" s="6">
        <f t="shared" si="13"/>
        <v>427882.12854166661</v>
      </c>
      <c r="AN30" s="6">
        <f t="shared" si="14"/>
        <v>13820.518988373398</v>
      </c>
      <c r="AO30" s="10">
        <f t="shared" si="17"/>
        <v>3.2299827607844514E-2</v>
      </c>
    </row>
    <row r="31" spans="1:41" x14ac:dyDescent="0.3">
      <c r="A31" s="3"/>
      <c r="B31" s="3" t="str">
        <f t="shared" si="2"/>
        <v>3011</v>
      </c>
      <c r="C31" s="3">
        <v>120115</v>
      </c>
      <c r="D31" s="3">
        <v>8553011</v>
      </c>
      <c r="E31" s="4" t="s">
        <v>53</v>
      </c>
      <c r="F31" s="4" t="s">
        <v>5</v>
      </c>
      <c r="G31" s="6">
        <v>85</v>
      </c>
      <c r="H31" s="6">
        <v>3719.9999999999995</v>
      </c>
      <c r="I31" s="6">
        <v>495856.75618699327</v>
      </c>
      <c r="J31" s="6">
        <v>485025.25618699327</v>
      </c>
      <c r="K31" s="10">
        <f t="shared" si="3"/>
        <v>7.5021666107885901E-3</v>
      </c>
      <c r="M31" s="6">
        <v>471065.57997005142</v>
      </c>
      <c r="N31" s="6">
        <f t="shared" si="4"/>
        <v>-13959.676216941851</v>
      </c>
      <c r="O31" s="10">
        <f t="shared" si="5"/>
        <v>-2.8781338783644566E-2</v>
      </c>
      <c r="P31" s="6">
        <v>-1367.2249999999767</v>
      </c>
      <c r="Q31" s="6">
        <v>0</v>
      </c>
      <c r="R31" s="6">
        <v>0</v>
      </c>
      <c r="S31" s="6">
        <v>-12592.45121694189</v>
      </c>
      <c r="T31" s="6">
        <f t="shared" si="6"/>
        <v>-13959.676216941867</v>
      </c>
      <c r="V31" s="6">
        <v>474913.14878484514</v>
      </c>
      <c r="W31" s="6">
        <f t="shared" si="7"/>
        <v>-10112.107402148133</v>
      </c>
      <c r="X31" s="10">
        <f t="shared" si="8"/>
        <v>-2.0848620299990277E-2</v>
      </c>
      <c r="Y31" s="6">
        <v>-1367.2249999999767</v>
      </c>
      <c r="Z31" s="6">
        <v>0</v>
      </c>
      <c r="AA31" s="6">
        <v>0</v>
      </c>
      <c r="AB31" s="6">
        <v>-8744.8824021481669</v>
      </c>
      <c r="AC31" s="6">
        <f t="shared" si="9"/>
        <v>-10112.107402148144</v>
      </c>
      <c r="AE31" s="6">
        <v>464850.27651300764</v>
      </c>
      <c r="AF31" s="6">
        <f t="shared" si="10"/>
        <v>6215.303457043774</v>
      </c>
      <c r="AG31" s="10">
        <f t="shared" si="15"/>
        <v>1.3370549123186021E-2</v>
      </c>
      <c r="AI31" s="6">
        <f t="shared" si="11"/>
        <v>464850.27651300764</v>
      </c>
      <c r="AJ31" s="6">
        <f t="shared" si="12"/>
        <v>10062.872271837492</v>
      </c>
      <c r="AK31" s="10">
        <f t="shared" si="16"/>
        <v>2.1647555740575985E-2</v>
      </c>
      <c r="AM31" s="6">
        <f t="shared" si="13"/>
        <v>464850.27651300764</v>
      </c>
      <c r="AN31" s="6">
        <f t="shared" si="14"/>
        <v>20174.979673985625</v>
      </c>
      <c r="AO31" s="10">
        <f t="shared" si="17"/>
        <v>4.3401027585322043E-2</v>
      </c>
    </row>
    <row r="32" spans="1:41" x14ac:dyDescent="0.3">
      <c r="A32" s="3"/>
      <c r="B32" s="3" t="str">
        <f t="shared" si="2"/>
        <v>2034</v>
      </c>
      <c r="C32" s="3">
        <v>144108</v>
      </c>
      <c r="D32" s="3">
        <v>8552034</v>
      </c>
      <c r="E32" s="4" t="s">
        <v>109</v>
      </c>
      <c r="F32" s="4" t="s">
        <v>5</v>
      </c>
      <c r="G32" s="6">
        <v>86</v>
      </c>
      <c r="H32" s="6">
        <v>9660</v>
      </c>
      <c r="I32" s="6">
        <v>498173.56395705685</v>
      </c>
      <c r="J32" s="6">
        <v>497233.32395705685</v>
      </c>
      <c r="K32" s="10">
        <f t="shared" si="3"/>
        <v>1.9390832229774248E-2</v>
      </c>
      <c r="M32" s="6">
        <v>460186.47608369909</v>
      </c>
      <c r="N32" s="6">
        <f t="shared" si="4"/>
        <v>-37046.847873357765</v>
      </c>
      <c r="O32" s="10">
        <f t="shared" si="5"/>
        <v>-7.4505963475121562E-2</v>
      </c>
      <c r="P32" s="6">
        <v>-1383.3099999999977</v>
      </c>
      <c r="Q32" s="6">
        <v>0</v>
      </c>
      <c r="R32" s="6">
        <v>0</v>
      </c>
      <c r="S32" s="6">
        <v>-35663.537873357818</v>
      </c>
      <c r="T32" s="6">
        <f t="shared" si="6"/>
        <v>-37046.847873357816</v>
      </c>
      <c r="V32" s="6">
        <v>463904.87517360807</v>
      </c>
      <c r="W32" s="6">
        <f t="shared" si="7"/>
        <v>-33328.448783448781</v>
      </c>
      <c r="X32" s="10">
        <f t="shared" si="8"/>
        <v>-6.7027785905852053E-2</v>
      </c>
      <c r="Y32" s="6">
        <v>-1383.3099999999977</v>
      </c>
      <c r="Z32" s="6">
        <v>0</v>
      </c>
      <c r="AA32" s="6">
        <v>0</v>
      </c>
      <c r="AB32" s="6">
        <v>-31945.138783448871</v>
      </c>
      <c r="AC32" s="6">
        <f t="shared" si="9"/>
        <v>-33328.448783448868</v>
      </c>
      <c r="AE32" s="6">
        <v>454179.83136800001</v>
      </c>
      <c r="AF32" s="6">
        <f t="shared" si="10"/>
        <v>6006.6447156990762</v>
      </c>
      <c r="AG32" s="10">
        <f t="shared" si="15"/>
        <v>1.3225256387116366E-2</v>
      </c>
      <c r="AI32" s="6">
        <f t="shared" si="11"/>
        <v>454179.83136800001</v>
      </c>
      <c r="AJ32" s="6">
        <f t="shared" si="12"/>
        <v>9725.0438056080602</v>
      </c>
      <c r="AK32" s="10">
        <f t="shared" si="16"/>
        <v>2.1412319821239104E-2</v>
      </c>
      <c r="AM32" s="6">
        <f t="shared" si="13"/>
        <v>454179.83136800001</v>
      </c>
      <c r="AN32" s="6">
        <f t="shared" si="14"/>
        <v>43053.492589056841</v>
      </c>
      <c r="AO32" s="10">
        <f t="shared" si="17"/>
        <v>9.4793933185845655E-2</v>
      </c>
    </row>
    <row r="33" spans="1:41" x14ac:dyDescent="0.3">
      <c r="A33" s="3"/>
      <c r="B33" s="3" t="str">
        <f t="shared" si="2"/>
        <v>2097</v>
      </c>
      <c r="C33" s="3">
        <v>119953</v>
      </c>
      <c r="D33" s="3">
        <v>8552097</v>
      </c>
      <c r="E33" s="4" t="s">
        <v>31</v>
      </c>
      <c r="F33" s="4" t="s">
        <v>5</v>
      </c>
      <c r="G33" s="6">
        <v>87</v>
      </c>
      <c r="H33" s="6">
        <v>5390.0000000000018</v>
      </c>
      <c r="I33" s="6">
        <v>474145.07606965583</v>
      </c>
      <c r="J33" s="6">
        <v>469264.85606965586</v>
      </c>
      <c r="K33" s="10">
        <f t="shared" si="3"/>
        <v>1.1367828692178944E-2</v>
      </c>
      <c r="M33" s="6">
        <v>446712.98098924401</v>
      </c>
      <c r="N33" s="6">
        <f t="shared" si="4"/>
        <v>-22551.875080411846</v>
      </c>
      <c r="O33" s="10">
        <f t="shared" si="5"/>
        <v>-4.8057882001426362E-2</v>
      </c>
      <c r="P33" s="6">
        <v>-1399.3950000000186</v>
      </c>
      <c r="Q33" s="6">
        <v>0</v>
      </c>
      <c r="R33" s="6">
        <v>0</v>
      </c>
      <c r="S33" s="6">
        <v>-21152.480080411842</v>
      </c>
      <c r="T33" s="6">
        <f t="shared" si="6"/>
        <v>-22551.875080411861</v>
      </c>
      <c r="V33" s="6">
        <v>450461.47260639502</v>
      </c>
      <c r="W33" s="6">
        <f t="shared" si="7"/>
        <v>-18803.383463260834</v>
      </c>
      <c r="X33" s="10">
        <f t="shared" si="8"/>
        <v>-4.0069873590682301E-2</v>
      </c>
      <c r="Y33" s="6">
        <v>-1399.3950000000186</v>
      </c>
      <c r="Z33" s="6">
        <v>0</v>
      </c>
      <c r="AA33" s="6">
        <v>0</v>
      </c>
      <c r="AB33" s="6">
        <v>-17403.988463260841</v>
      </c>
      <c r="AC33" s="6">
        <f t="shared" si="9"/>
        <v>-18803.38346326086</v>
      </c>
      <c r="AE33" s="6">
        <v>440657.72529630433</v>
      </c>
      <c r="AF33" s="6">
        <f t="shared" si="10"/>
        <v>6055.2556929396815</v>
      </c>
      <c r="AG33" s="10">
        <f t="shared" si="15"/>
        <v>1.3741403691193758E-2</v>
      </c>
      <c r="AI33" s="6">
        <f t="shared" si="11"/>
        <v>440657.72529630433</v>
      </c>
      <c r="AJ33" s="6">
        <f t="shared" si="12"/>
        <v>9803.7473100906936</v>
      </c>
      <c r="AK33" s="10">
        <f t="shared" si="16"/>
        <v>2.2247986923407546E-2</v>
      </c>
      <c r="AM33" s="6">
        <f t="shared" si="13"/>
        <v>440657.72529630433</v>
      </c>
      <c r="AN33" s="6">
        <f t="shared" si="14"/>
        <v>28607.130773351528</v>
      </c>
      <c r="AO33" s="10">
        <f t="shared" si="17"/>
        <v>6.491916317617194E-2</v>
      </c>
    </row>
    <row r="34" spans="1:41" x14ac:dyDescent="0.3">
      <c r="A34" s="3"/>
      <c r="B34" s="3" t="str">
        <f t="shared" si="2"/>
        <v>3041</v>
      </c>
      <c r="C34" s="3">
        <v>141468</v>
      </c>
      <c r="D34" s="3">
        <v>8553041</v>
      </c>
      <c r="E34" s="4" t="s">
        <v>181</v>
      </c>
      <c r="F34" s="4" t="s">
        <v>5</v>
      </c>
      <c r="G34" s="6">
        <v>88</v>
      </c>
      <c r="H34" s="6">
        <v>14039.999999999989</v>
      </c>
      <c r="I34" s="6">
        <v>466083.7725940001</v>
      </c>
      <c r="J34" s="6">
        <v>464677.33063600009</v>
      </c>
      <c r="K34" s="10">
        <f t="shared" si="3"/>
        <v>3.0123340106565054E-2</v>
      </c>
      <c r="M34" s="6">
        <v>464677.33063600003</v>
      </c>
      <c r="N34" s="6">
        <f t="shared" si="4"/>
        <v>0</v>
      </c>
      <c r="O34" s="10">
        <f t="shared" si="5"/>
        <v>0</v>
      </c>
      <c r="P34" s="6">
        <v>-1415.4799999999814</v>
      </c>
      <c r="Q34" s="6">
        <v>0</v>
      </c>
      <c r="R34" s="6">
        <v>1415.4799999999632</v>
      </c>
      <c r="S34" s="6">
        <v>0</v>
      </c>
      <c r="T34" s="6">
        <f t="shared" si="6"/>
        <v>-1.8189894035458565E-11</v>
      </c>
      <c r="V34" s="6">
        <v>464004.04175240005</v>
      </c>
      <c r="W34" s="6">
        <f t="shared" si="7"/>
        <v>-673.28888360003475</v>
      </c>
      <c r="X34" s="10">
        <f t="shared" si="8"/>
        <v>-1.4489385197218674E-3</v>
      </c>
      <c r="Y34" s="6">
        <v>-1415.4799999999814</v>
      </c>
      <c r="Z34" s="6">
        <v>0</v>
      </c>
      <c r="AA34" s="6">
        <v>742.19111639996117</v>
      </c>
      <c r="AB34" s="6">
        <v>0</v>
      </c>
      <c r="AC34" s="6">
        <f t="shared" si="9"/>
        <v>-673.2888836000202</v>
      </c>
      <c r="AE34" s="6">
        <v>457944.44180678262</v>
      </c>
      <c r="AF34" s="6">
        <f t="shared" si="10"/>
        <v>6732.8888292174088</v>
      </c>
      <c r="AG34" s="10">
        <f t="shared" si="15"/>
        <v>1.4702414123978321E-2</v>
      </c>
      <c r="AI34" s="6">
        <f t="shared" si="11"/>
        <v>457944.44180678262</v>
      </c>
      <c r="AJ34" s="6">
        <f t="shared" si="12"/>
        <v>6059.5999456174322</v>
      </c>
      <c r="AK34" s="10">
        <f t="shared" si="16"/>
        <v>1.3232172710099445E-2</v>
      </c>
      <c r="AM34" s="6">
        <f t="shared" si="13"/>
        <v>457944.44180678262</v>
      </c>
      <c r="AN34" s="6">
        <f t="shared" si="14"/>
        <v>6732.888829217467</v>
      </c>
      <c r="AO34" s="10">
        <f t="shared" si="17"/>
        <v>1.4702414123978448E-2</v>
      </c>
    </row>
    <row r="35" spans="1:41" x14ac:dyDescent="0.3">
      <c r="A35" s="3"/>
      <c r="B35" s="3" t="str">
        <f t="shared" si="2"/>
        <v>3046</v>
      </c>
      <c r="C35" s="3">
        <v>143252</v>
      </c>
      <c r="D35" s="3">
        <v>8553046</v>
      </c>
      <c r="E35" s="4" t="s">
        <v>183</v>
      </c>
      <c r="F35" s="4" t="s">
        <v>5</v>
      </c>
      <c r="G35" s="6">
        <v>88</v>
      </c>
      <c r="H35" s="6">
        <v>8230</v>
      </c>
      <c r="I35" s="6">
        <v>528679.69636259065</v>
      </c>
      <c r="J35" s="6">
        <v>527037.78636259062</v>
      </c>
      <c r="K35" s="10">
        <f t="shared" si="3"/>
        <v>1.5567081650049828E-2</v>
      </c>
      <c r="M35" s="6">
        <v>512658.44675589434</v>
      </c>
      <c r="N35" s="6">
        <f t="shared" si="4"/>
        <v>-14379.339606696274</v>
      </c>
      <c r="O35" s="10">
        <f t="shared" si="5"/>
        <v>-2.7283318158147392E-2</v>
      </c>
      <c r="P35" s="6">
        <v>-1415.4799999999814</v>
      </c>
      <c r="Q35" s="6">
        <v>0</v>
      </c>
      <c r="R35" s="6">
        <v>0</v>
      </c>
      <c r="S35" s="6">
        <v>-12963.859606696355</v>
      </c>
      <c r="T35" s="6">
        <f t="shared" si="6"/>
        <v>-14379.339606696336</v>
      </c>
      <c r="V35" s="6">
        <v>517063.65068573371</v>
      </c>
      <c r="W35" s="6">
        <f t="shared" si="7"/>
        <v>-9974.1356768569094</v>
      </c>
      <c r="X35" s="10">
        <f t="shared" si="8"/>
        <v>-1.8924896724567902E-2</v>
      </c>
      <c r="Y35" s="6">
        <v>-1415.4799999999814</v>
      </c>
      <c r="Z35" s="6">
        <v>0</v>
      </c>
      <c r="AA35" s="6">
        <v>0</v>
      </c>
      <c r="AB35" s="6">
        <v>-8558.6556768569717</v>
      </c>
      <c r="AC35" s="6">
        <f t="shared" si="9"/>
        <v>-9974.1356768569531</v>
      </c>
      <c r="AE35" s="6">
        <v>505542.34811327385</v>
      </c>
      <c r="AF35" s="6">
        <f t="shared" si="10"/>
        <v>7116.0986426204909</v>
      </c>
      <c r="AG35" s="10">
        <f t="shared" si="15"/>
        <v>1.4076167247270904E-2</v>
      </c>
      <c r="AI35" s="6">
        <f t="shared" si="11"/>
        <v>505542.34811327385</v>
      </c>
      <c r="AJ35" s="6">
        <f t="shared" si="12"/>
        <v>11521.302572459856</v>
      </c>
      <c r="AK35" s="10">
        <f t="shared" si="16"/>
        <v>2.2789985083264176E-2</v>
      </c>
      <c r="AM35" s="6">
        <f t="shared" si="13"/>
        <v>505542.34811327385</v>
      </c>
      <c r="AN35" s="6">
        <f t="shared" si="14"/>
        <v>21495.438249316765</v>
      </c>
      <c r="AO35" s="10">
        <f t="shared" si="17"/>
        <v>4.2519560091334646E-2</v>
      </c>
    </row>
    <row r="36" spans="1:41" x14ac:dyDescent="0.3">
      <c r="A36" s="3"/>
      <c r="B36" s="3" t="str">
        <f t="shared" si="2"/>
        <v>3307</v>
      </c>
      <c r="C36" s="3">
        <v>120195</v>
      </c>
      <c r="D36" s="3">
        <v>8553307</v>
      </c>
      <c r="E36" s="4" t="s">
        <v>84</v>
      </c>
      <c r="F36" s="4" t="s">
        <v>5</v>
      </c>
      <c r="G36" s="6">
        <v>89</v>
      </c>
      <c r="H36" s="6">
        <v>13229.999999999998</v>
      </c>
      <c r="I36" s="6">
        <v>503677.80405175732</v>
      </c>
      <c r="J36" s="6">
        <v>501403.85405175731</v>
      </c>
      <c r="K36" s="10">
        <f t="shared" si="3"/>
        <v>2.6266791773576943E-2</v>
      </c>
      <c r="M36" s="6">
        <v>459279.91667454207</v>
      </c>
      <c r="N36" s="6">
        <f t="shared" si="4"/>
        <v>-42123.937377215247</v>
      </c>
      <c r="O36" s="10">
        <f t="shared" si="5"/>
        <v>-8.4011993599209578E-2</v>
      </c>
      <c r="P36" s="6">
        <v>-1431.5650000000023</v>
      </c>
      <c r="Q36" s="6">
        <v>0</v>
      </c>
      <c r="R36" s="6">
        <v>0</v>
      </c>
      <c r="S36" s="6">
        <v>-40692.372377215252</v>
      </c>
      <c r="T36" s="6">
        <f t="shared" si="6"/>
        <v>-42123.937377215254</v>
      </c>
      <c r="V36" s="6">
        <v>463014.82204449666</v>
      </c>
      <c r="W36" s="6">
        <f t="shared" si="7"/>
        <v>-38389.032007260656</v>
      </c>
      <c r="X36" s="10">
        <f t="shared" si="8"/>
        <v>-7.6563097186121656E-2</v>
      </c>
      <c r="Y36" s="6">
        <v>-1431.5650000000023</v>
      </c>
      <c r="Z36" s="6">
        <v>0</v>
      </c>
      <c r="AA36" s="6">
        <v>0</v>
      </c>
      <c r="AB36" s="6">
        <v>-36957.467007260639</v>
      </c>
      <c r="AC36" s="6">
        <f t="shared" si="9"/>
        <v>-38389.032007260641</v>
      </c>
      <c r="AE36" s="6">
        <v>453246.60804061539</v>
      </c>
      <c r="AF36" s="6">
        <f t="shared" si="10"/>
        <v>6033.3086339266738</v>
      </c>
      <c r="AG36" s="10">
        <f t="shared" si="15"/>
        <v>1.3311315577205664E-2</v>
      </c>
      <c r="AI36" s="6">
        <f t="shared" si="11"/>
        <v>453246.60804061539</v>
      </c>
      <c r="AJ36" s="6">
        <f t="shared" si="12"/>
        <v>9768.2140038812649</v>
      </c>
      <c r="AK36" s="10">
        <f t="shared" si="16"/>
        <v>2.1551653847139075E-2</v>
      </c>
      <c r="AM36" s="6">
        <f t="shared" si="13"/>
        <v>453246.60804061539</v>
      </c>
      <c r="AN36" s="6">
        <f t="shared" si="14"/>
        <v>48157.24601114192</v>
      </c>
      <c r="AO36" s="10">
        <f t="shared" si="17"/>
        <v>0.10624954529571803</v>
      </c>
    </row>
    <row r="37" spans="1:41" x14ac:dyDescent="0.3">
      <c r="A37" s="3"/>
      <c r="B37" s="3" t="str">
        <f t="shared" si="2"/>
        <v>3312</v>
      </c>
      <c r="C37" s="3">
        <v>138902</v>
      </c>
      <c r="D37" s="3">
        <v>8553312</v>
      </c>
      <c r="E37" s="4" t="s">
        <v>209</v>
      </c>
      <c r="F37" s="4" t="s">
        <v>5</v>
      </c>
      <c r="G37" s="6">
        <v>90</v>
      </c>
      <c r="H37" s="6">
        <v>6850.0000000000009</v>
      </c>
      <c r="I37" s="6">
        <v>451234.66480836237</v>
      </c>
      <c r="J37" s="6">
        <v>448837.26480836235</v>
      </c>
      <c r="K37" s="10">
        <f t="shared" si="3"/>
        <v>1.5180571295224337E-2</v>
      </c>
      <c r="M37" s="6">
        <v>441852.67482079996</v>
      </c>
      <c r="N37" s="6">
        <f t="shared" si="4"/>
        <v>-6984.5899875623873</v>
      </c>
      <c r="O37" s="10">
        <f t="shared" si="5"/>
        <v>-1.5561519809511717E-2</v>
      </c>
      <c r="P37" s="6">
        <v>-1447.6500000000233</v>
      </c>
      <c r="Q37" s="6">
        <v>0</v>
      </c>
      <c r="R37" s="6">
        <v>0</v>
      </c>
      <c r="S37" s="6">
        <v>-5536.9399875623621</v>
      </c>
      <c r="T37" s="6">
        <f t="shared" si="6"/>
        <v>-6984.5899875623854</v>
      </c>
      <c r="V37" s="6">
        <v>445934.14864319994</v>
      </c>
      <c r="W37" s="6">
        <f t="shared" si="7"/>
        <v>-2903.1161651624134</v>
      </c>
      <c r="X37" s="10">
        <f t="shared" si="8"/>
        <v>-6.4680818478874327E-3</v>
      </c>
      <c r="Y37" s="6">
        <v>-1447.6500000000233</v>
      </c>
      <c r="Z37" s="6">
        <v>0</v>
      </c>
      <c r="AA37" s="6">
        <v>0</v>
      </c>
      <c r="AB37" s="6">
        <v>-1455.4661651623624</v>
      </c>
      <c r="AC37" s="6">
        <f t="shared" si="9"/>
        <v>-2903.1161651623856</v>
      </c>
      <c r="AE37" s="6">
        <v>435259.52479798347</v>
      </c>
      <c r="AF37" s="6">
        <f t="shared" si="10"/>
        <v>6593.150022816495</v>
      </c>
      <c r="AG37" s="10">
        <f t="shared" si="15"/>
        <v>1.5147629511098158E-2</v>
      </c>
      <c r="AI37" s="6">
        <f t="shared" si="11"/>
        <v>435259.52479798347</v>
      </c>
      <c r="AJ37" s="6">
        <f t="shared" si="12"/>
        <v>10674.623845216469</v>
      </c>
      <c r="AK37" s="10">
        <f t="shared" si="16"/>
        <v>2.4524733491290904E-2</v>
      </c>
      <c r="AM37" s="6">
        <f t="shared" si="13"/>
        <v>435259.52479798347</v>
      </c>
      <c r="AN37" s="6">
        <f t="shared" si="14"/>
        <v>13577.740010378882</v>
      </c>
      <c r="AO37" s="10">
        <f t="shared" si="17"/>
        <v>3.1194584464706899E-2</v>
      </c>
    </row>
    <row r="38" spans="1:41" x14ac:dyDescent="0.3">
      <c r="A38" s="3"/>
      <c r="B38" s="3" t="str">
        <f t="shared" si="2"/>
        <v>2033</v>
      </c>
      <c r="C38" s="3">
        <v>145084</v>
      </c>
      <c r="D38" s="3">
        <v>8552033</v>
      </c>
      <c r="E38" s="4" t="s">
        <v>108</v>
      </c>
      <c r="F38" s="4" t="s">
        <v>5</v>
      </c>
      <c r="G38" s="6">
        <v>91</v>
      </c>
      <c r="H38" s="6">
        <v>18250.000000000004</v>
      </c>
      <c r="I38" s="6">
        <v>461269.96137400001</v>
      </c>
      <c r="J38" s="6">
        <v>461269.96137400001</v>
      </c>
      <c r="K38" s="10">
        <f t="shared" si="3"/>
        <v>3.9564683435353409E-2</v>
      </c>
      <c r="M38" s="6">
        <v>461269.96137400001</v>
      </c>
      <c r="N38" s="6">
        <f t="shared" si="4"/>
        <v>0</v>
      </c>
      <c r="O38" s="10">
        <f t="shared" si="5"/>
        <v>0</v>
      </c>
      <c r="P38" s="6">
        <v>-1463.734999999986</v>
      </c>
      <c r="Q38" s="6">
        <v>0</v>
      </c>
      <c r="R38" s="6">
        <v>1463.7349999999615</v>
      </c>
      <c r="S38" s="6">
        <v>0</v>
      </c>
      <c r="T38" s="6">
        <f t="shared" si="6"/>
        <v>-2.4556356947869062E-11</v>
      </c>
      <c r="V38" s="6">
        <v>460603.35360659997</v>
      </c>
      <c r="W38" s="6">
        <f t="shared" si="7"/>
        <v>-666.60776740004076</v>
      </c>
      <c r="X38" s="10">
        <f t="shared" si="8"/>
        <v>-1.445157550286592E-3</v>
      </c>
      <c r="Y38" s="6">
        <v>-1463.734999999986</v>
      </c>
      <c r="Z38" s="6">
        <v>0</v>
      </c>
      <c r="AA38" s="6">
        <v>797.12723259996073</v>
      </c>
      <c r="AB38" s="6">
        <v>0</v>
      </c>
      <c r="AC38" s="6">
        <f t="shared" si="9"/>
        <v>-666.6077674000253</v>
      </c>
      <c r="AE38" s="6">
        <v>454603.88374018751</v>
      </c>
      <c r="AF38" s="6">
        <f t="shared" si="10"/>
        <v>6666.0776338124997</v>
      </c>
      <c r="AG38" s="10">
        <f t="shared" si="15"/>
        <v>1.46634858879082E-2</v>
      </c>
      <c r="AI38" s="6">
        <f t="shared" si="11"/>
        <v>454603.88374018751</v>
      </c>
      <c r="AJ38" s="6">
        <f t="shared" si="12"/>
        <v>5999.4698664124589</v>
      </c>
      <c r="AK38" s="10">
        <f t="shared" si="16"/>
        <v>1.3197137290277177E-2</v>
      </c>
      <c r="AM38" s="6">
        <f t="shared" si="13"/>
        <v>454603.88374018751</v>
      </c>
      <c r="AN38" s="6">
        <f t="shared" si="14"/>
        <v>6666.0776338124997</v>
      </c>
      <c r="AO38" s="10">
        <f t="shared" si="17"/>
        <v>1.46634858879082E-2</v>
      </c>
    </row>
    <row r="39" spans="1:41" x14ac:dyDescent="0.3">
      <c r="A39" s="3"/>
      <c r="B39" s="3" t="str">
        <f t="shared" si="2"/>
        <v>2017</v>
      </c>
      <c r="C39" s="3">
        <v>119910</v>
      </c>
      <c r="D39" s="3">
        <v>8552017</v>
      </c>
      <c r="E39" s="4" t="s">
        <v>8</v>
      </c>
      <c r="F39" s="4" t="s">
        <v>5</v>
      </c>
      <c r="G39" s="6">
        <v>94</v>
      </c>
      <c r="H39" s="6">
        <v>9660</v>
      </c>
      <c r="I39" s="6">
        <v>518905.67523635854</v>
      </c>
      <c r="J39" s="6">
        <v>511186.67523635854</v>
      </c>
      <c r="K39" s="10">
        <f t="shared" si="3"/>
        <v>1.8616100114148732E-2</v>
      </c>
      <c r="M39" s="6">
        <v>496828.46235788037</v>
      </c>
      <c r="N39" s="6">
        <f t="shared" si="4"/>
        <v>-14358.212878478167</v>
      </c>
      <c r="O39" s="10">
        <f t="shared" si="5"/>
        <v>-2.8088003021282445E-2</v>
      </c>
      <c r="P39" s="6">
        <v>-1511.9899999999907</v>
      </c>
      <c r="Q39" s="6">
        <v>0</v>
      </c>
      <c r="R39" s="6">
        <v>0</v>
      </c>
      <c r="S39" s="6">
        <v>-12846.222878478195</v>
      </c>
      <c r="T39" s="6">
        <f t="shared" si="6"/>
        <v>-14358.212878478185</v>
      </c>
      <c r="V39" s="6">
        <v>501088.20749371109</v>
      </c>
      <c r="W39" s="6">
        <f t="shared" si="7"/>
        <v>-10098.467742647452</v>
      </c>
      <c r="X39" s="10">
        <f t="shared" si="8"/>
        <v>-1.975495104205954E-2</v>
      </c>
      <c r="Y39" s="6">
        <v>-1511.9899999999907</v>
      </c>
      <c r="Z39" s="6">
        <v>0</v>
      </c>
      <c r="AA39" s="6">
        <v>0</v>
      </c>
      <c r="AB39" s="6">
        <v>-8586.4777426474884</v>
      </c>
      <c r="AC39" s="6">
        <f t="shared" si="9"/>
        <v>-10098.467742647479</v>
      </c>
      <c r="AE39" s="6">
        <v>489947.33557092771</v>
      </c>
      <c r="AF39" s="6">
        <f t="shared" si="10"/>
        <v>6881.1267869526637</v>
      </c>
      <c r="AG39" s="10">
        <f t="shared" si="15"/>
        <v>1.4044625385979899E-2</v>
      </c>
      <c r="AI39" s="6">
        <f t="shared" si="11"/>
        <v>489947.33557092771</v>
      </c>
      <c r="AJ39" s="6">
        <f t="shared" si="12"/>
        <v>11140.871922783379</v>
      </c>
      <c r="AK39" s="10">
        <f t="shared" si="16"/>
        <v>2.2738917254853729E-2</v>
      </c>
      <c r="AM39" s="6">
        <f t="shared" si="13"/>
        <v>489947.33557092771</v>
      </c>
      <c r="AN39" s="6">
        <f t="shared" si="14"/>
        <v>21239.339665430831</v>
      </c>
      <c r="AO39" s="10">
        <f t="shared" si="17"/>
        <v>4.3350250370646409E-2</v>
      </c>
    </row>
    <row r="40" spans="1:41" x14ac:dyDescent="0.3">
      <c r="A40" s="3"/>
      <c r="B40" s="3" t="str">
        <f t="shared" si="2"/>
        <v>2036</v>
      </c>
      <c r="C40" s="3">
        <v>119923</v>
      </c>
      <c r="D40" s="3">
        <v>8552036</v>
      </c>
      <c r="E40" s="4" t="s">
        <v>17</v>
      </c>
      <c r="F40" s="4" t="s">
        <v>5</v>
      </c>
      <c r="G40" s="6">
        <v>95</v>
      </c>
      <c r="H40" s="6">
        <v>30080.000000000007</v>
      </c>
      <c r="I40" s="6">
        <v>547570.91866571875</v>
      </c>
      <c r="J40" s="6">
        <v>537405.41866571875</v>
      </c>
      <c r="K40" s="10">
        <f t="shared" si="3"/>
        <v>5.4933523630686557E-2</v>
      </c>
      <c r="M40" s="6">
        <v>494722.54448002804</v>
      </c>
      <c r="N40" s="6">
        <f t="shared" si="4"/>
        <v>-42682.874185690715</v>
      </c>
      <c r="O40" s="10">
        <f t="shared" si="5"/>
        <v>-7.9423974346341047E-2</v>
      </c>
      <c r="P40" s="6">
        <v>-1528.0750000000116</v>
      </c>
      <c r="Q40" s="6">
        <v>0</v>
      </c>
      <c r="R40" s="6">
        <v>0</v>
      </c>
      <c r="S40" s="6">
        <v>-41154.799185690652</v>
      </c>
      <c r="T40" s="6">
        <f t="shared" si="6"/>
        <v>-42682.874185690664</v>
      </c>
      <c r="V40" s="6">
        <v>498964.82549147395</v>
      </c>
      <c r="W40" s="6">
        <f t="shared" si="7"/>
        <v>-38440.593174244801</v>
      </c>
      <c r="X40" s="10">
        <f t="shared" si="8"/>
        <v>-7.1529969440363841E-2</v>
      </c>
      <c r="Y40" s="6">
        <v>-1528.0750000000116</v>
      </c>
      <c r="Z40" s="6">
        <v>0</v>
      </c>
      <c r="AA40" s="6">
        <v>0</v>
      </c>
      <c r="AB40" s="6">
        <v>-36912.518174244724</v>
      </c>
      <c r="AC40" s="6">
        <f t="shared" si="9"/>
        <v>-38440.593174244736</v>
      </c>
      <c r="AE40" s="6">
        <v>487869.62897129031</v>
      </c>
      <c r="AF40" s="6">
        <f t="shared" si="10"/>
        <v>6852.9155087377294</v>
      </c>
      <c r="AG40" s="10">
        <f t="shared" si="15"/>
        <v>1.4046612254154076E-2</v>
      </c>
      <c r="AI40" s="6">
        <f t="shared" si="11"/>
        <v>487869.62897129031</v>
      </c>
      <c r="AJ40" s="6">
        <f t="shared" si="12"/>
        <v>11095.196520183643</v>
      </c>
      <c r="AK40" s="10">
        <f t="shared" si="16"/>
        <v>2.2742134089344106E-2</v>
      </c>
      <c r="AM40" s="6">
        <f t="shared" si="13"/>
        <v>487869.62897129031</v>
      </c>
      <c r="AN40" s="6">
        <f t="shared" si="14"/>
        <v>49535.789694428444</v>
      </c>
      <c r="AO40" s="10">
        <f t="shared" si="17"/>
        <v>0.10153489119394124</v>
      </c>
    </row>
    <row r="41" spans="1:41" x14ac:dyDescent="0.3">
      <c r="A41" s="3"/>
      <c r="B41" s="3" t="str">
        <f t="shared" si="2"/>
        <v>3078</v>
      </c>
      <c r="C41" s="3">
        <v>144110</v>
      </c>
      <c r="D41" s="3">
        <v>8553078</v>
      </c>
      <c r="E41" s="4" t="s">
        <v>194</v>
      </c>
      <c r="F41" s="4" t="s">
        <v>5</v>
      </c>
      <c r="G41" s="6">
        <v>96</v>
      </c>
      <c r="H41" s="6">
        <v>28070.000000000015</v>
      </c>
      <c r="I41" s="6">
        <v>508367.80946953665</v>
      </c>
      <c r="J41" s="6">
        <v>508367.80946953665</v>
      </c>
      <c r="K41" s="10">
        <f t="shared" si="3"/>
        <v>5.5215927281646808E-2</v>
      </c>
      <c r="M41" s="6">
        <v>486923.46363936167</v>
      </c>
      <c r="N41" s="6">
        <f t="shared" si="4"/>
        <v>-21444.345830174978</v>
      </c>
      <c r="O41" s="10">
        <f t="shared" si="5"/>
        <v>-4.2182737440734835E-2</v>
      </c>
      <c r="P41" s="6">
        <v>-1544.1600000000326</v>
      </c>
      <c r="Q41" s="6">
        <v>0</v>
      </c>
      <c r="R41" s="6">
        <v>0</v>
      </c>
      <c r="S41" s="6">
        <v>-19900.18583017492</v>
      </c>
      <c r="T41" s="6">
        <f t="shared" si="6"/>
        <v>-21444.345830174952</v>
      </c>
      <c r="V41" s="6">
        <v>491313.46616372844</v>
      </c>
      <c r="W41" s="6">
        <f t="shared" si="7"/>
        <v>-17054.343305808201</v>
      </c>
      <c r="X41" s="10">
        <f t="shared" si="8"/>
        <v>-3.3547252576050769E-2</v>
      </c>
      <c r="Y41" s="6">
        <v>-1544.1600000000326</v>
      </c>
      <c r="Z41" s="6">
        <v>0</v>
      </c>
      <c r="AA41" s="6">
        <v>0</v>
      </c>
      <c r="AB41" s="6">
        <v>-15510.183305808165</v>
      </c>
      <c r="AC41" s="6">
        <f t="shared" si="9"/>
        <v>-17054.343305808197</v>
      </c>
      <c r="AE41" s="6">
        <v>479831.92108452175</v>
      </c>
      <c r="AF41" s="6">
        <f t="shared" si="10"/>
        <v>7091.5425548399216</v>
      </c>
      <c r="AG41" s="10">
        <f t="shared" si="15"/>
        <v>1.4779222146812437E-2</v>
      </c>
      <c r="AI41" s="6">
        <f t="shared" si="11"/>
        <v>479831.92108452175</v>
      </c>
      <c r="AJ41" s="6">
        <f t="shared" si="12"/>
        <v>11481.545079206699</v>
      </c>
      <c r="AK41" s="10">
        <f t="shared" si="16"/>
        <v>2.3928264408203555E-2</v>
      </c>
      <c r="AM41" s="6">
        <f t="shared" si="13"/>
        <v>479831.92108452175</v>
      </c>
      <c r="AN41" s="6">
        <f t="shared" si="14"/>
        <v>28535.8883850149</v>
      </c>
      <c r="AO41" s="10">
        <f t="shared" si="17"/>
        <v>5.9470591953360977E-2</v>
      </c>
    </row>
    <row r="42" spans="1:41" x14ac:dyDescent="0.3">
      <c r="A42" s="3"/>
      <c r="B42" s="3" t="str">
        <f t="shared" si="2"/>
        <v>3054</v>
      </c>
      <c r="C42" s="3">
        <v>120142</v>
      </c>
      <c r="D42" s="3">
        <v>8553054</v>
      </c>
      <c r="E42" s="4" t="s">
        <v>68</v>
      </c>
      <c r="F42" s="4" t="s">
        <v>5</v>
      </c>
      <c r="G42" s="6">
        <v>96</v>
      </c>
      <c r="H42" s="6">
        <v>4090.0000000000032</v>
      </c>
      <c r="I42" s="6">
        <v>482458.32175837917</v>
      </c>
      <c r="J42" s="6">
        <v>474661.62175837916</v>
      </c>
      <c r="K42" s="10">
        <f t="shared" si="3"/>
        <v>8.4774162151323058E-3</v>
      </c>
      <c r="M42" s="6">
        <v>474661.62175837916</v>
      </c>
      <c r="N42" s="6">
        <f t="shared" si="4"/>
        <v>0</v>
      </c>
      <c r="O42" s="10">
        <f t="shared" si="5"/>
        <v>0</v>
      </c>
      <c r="P42" s="6">
        <v>-1544.1600000000326</v>
      </c>
      <c r="Q42" s="6">
        <v>0</v>
      </c>
      <c r="R42" s="6">
        <v>1544.1600000000435</v>
      </c>
      <c r="S42" s="6">
        <v>0</v>
      </c>
      <c r="T42" s="6">
        <f t="shared" si="6"/>
        <v>1.0913936421275139E-11</v>
      </c>
      <c r="V42" s="6">
        <v>473976.30845254124</v>
      </c>
      <c r="W42" s="6">
        <f t="shared" si="7"/>
        <v>-685.31330583791714</v>
      </c>
      <c r="X42" s="10">
        <f t="shared" si="8"/>
        <v>-1.4437933770570727E-3</v>
      </c>
      <c r="Y42" s="6">
        <v>-1544.1600000000326</v>
      </c>
      <c r="Z42" s="6">
        <v>0</v>
      </c>
      <c r="AA42" s="6">
        <v>858.84669416212637</v>
      </c>
      <c r="AB42" s="6">
        <v>0</v>
      </c>
      <c r="AC42" s="6">
        <f t="shared" si="9"/>
        <v>-685.31330583790623</v>
      </c>
      <c r="AE42" s="6">
        <v>467808.48873531917</v>
      </c>
      <c r="AF42" s="6">
        <f t="shared" si="10"/>
        <v>6853.1330230599851</v>
      </c>
      <c r="AG42" s="10">
        <f t="shared" si="15"/>
        <v>1.4649441359191349E-2</v>
      </c>
      <c r="AI42" s="6">
        <f t="shared" si="11"/>
        <v>467808.48873531917</v>
      </c>
      <c r="AJ42" s="6">
        <f t="shared" si="12"/>
        <v>6167.819717222068</v>
      </c>
      <c r="AK42" s="10">
        <f t="shared" si="16"/>
        <v>1.3184497215722291E-2</v>
      </c>
      <c r="AM42" s="6">
        <f t="shared" si="13"/>
        <v>467808.48873531917</v>
      </c>
      <c r="AN42" s="6">
        <f t="shared" si="14"/>
        <v>6853.1330230599851</v>
      </c>
      <c r="AO42" s="10">
        <f t="shared" si="17"/>
        <v>1.4649441359191349E-2</v>
      </c>
    </row>
    <row r="43" spans="1:41" x14ac:dyDescent="0.3">
      <c r="A43" s="3"/>
      <c r="B43" s="3" t="str">
        <f t="shared" si="2"/>
        <v>3090</v>
      </c>
      <c r="C43" s="3">
        <v>120163</v>
      </c>
      <c r="D43" s="3">
        <v>8553090</v>
      </c>
      <c r="E43" s="4" t="s">
        <v>75</v>
      </c>
      <c r="F43" s="4" t="s">
        <v>5</v>
      </c>
      <c r="G43" s="6">
        <v>96</v>
      </c>
      <c r="H43" s="6">
        <v>1330.0000000000025</v>
      </c>
      <c r="I43" s="6">
        <v>474970.16241399996</v>
      </c>
      <c r="J43" s="6">
        <v>466255.16241399996</v>
      </c>
      <c r="K43" s="10">
        <f t="shared" si="3"/>
        <v>2.8001758957665423E-3</v>
      </c>
      <c r="M43" s="6">
        <v>466255.16241400002</v>
      </c>
      <c r="N43" s="6">
        <f t="shared" si="4"/>
        <v>0</v>
      </c>
      <c r="O43" s="10">
        <f t="shared" si="5"/>
        <v>0</v>
      </c>
      <c r="P43" s="6">
        <v>-1544.1600000000326</v>
      </c>
      <c r="Q43" s="6">
        <v>0</v>
      </c>
      <c r="R43" s="6">
        <v>1544.1600000000471</v>
      </c>
      <c r="S43" s="6">
        <v>0</v>
      </c>
      <c r="T43" s="6">
        <f t="shared" si="6"/>
        <v>1.4551915228366852E-11</v>
      </c>
      <c r="V43" s="6">
        <v>465578.77974259999</v>
      </c>
      <c r="W43" s="6">
        <f t="shared" si="7"/>
        <v>-676.38267139997333</v>
      </c>
      <c r="X43" s="10">
        <f t="shared" si="8"/>
        <v>-1.4506706325739204E-3</v>
      </c>
      <c r="Y43" s="6">
        <v>-1544.1600000000326</v>
      </c>
      <c r="Z43" s="6">
        <v>0</v>
      </c>
      <c r="AA43" s="6">
        <v>867.77732860004835</v>
      </c>
      <c r="AB43" s="6">
        <v>0</v>
      </c>
      <c r="AC43" s="6">
        <f t="shared" si="9"/>
        <v>-676.38267139998425</v>
      </c>
      <c r="AE43" s="6">
        <v>459491.33571200003</v>
      </c>
      <c r="AF43" s="6">
        <f t="shared" si="10"/>
        <v>6763.8267019999912</v>
      </c>
      <c r="AG43" s="10">
        <f t="shared" si="15"/>
        <v>1.4720248623446128E-2</v>
      </c>
      <c r="AI43" s="6">
        <f t="shared" si="11"/>
        <v>459491.33571200003</v>
      </c>
      <c r="AJ43" s="6">
        <f t="shared" si="12"/>
        <v>6087.4440305999597</v>
      </c>
      <c r="AK43" s="10">
        <f t="shared" si="16"/>
        <v>1.3248223758489861E-2</v>
      </c>
      <c r="AM43" s="6">
        <f t="shared" si="13"/>
        <v>459491.33571200003</v>
      </c>
      <c r="AN43" s="6">
        <f t="shared" si="14"/>
        <v>6763.826701999933</v>
      </c>
      <c r="AO43" s="10">
        <f t="shared" si="17"/>
        <v>1.4720248623446001E-2</v>
      </c>
    </row>
    <row r="44" spans="1:41" x14ac:dyDescent="0.3">
      <c r="A44" s="3"/>
      <c r="B44" s="3" t="str">
        <f t="shared" si="2"/>
        <v>2088</v>
      </c>
      <c r="C44" s="3">
        <v>143249</v>
      </c>
      <c r="D44" s="3">
        <v>8552088</v>
      </c>
      <c r="E44" s="4" t="s">
        <v>125</v>
      </c>
      <c r="F44" s="4" t="s">
        <v>5</v>
      </c>
      <c r="G44" s="6">
        <v>97</v>
      </c>
      <c r="H44" s="6">
        <v>23549.999999999985</v>
      </c>
      <c r="I44" s="6">
        <v>524562.22492021881</v>
      </c>
      <c r="J44" s="6">
        <v>523259.17492021882</v>
      </c>
      <c r="K44" s="10">
        <f t="shared" si="3"/>
        <v>4.489457852894712E-2</v>
      </c>
      <c r="M44" s="6">
        <v>487514.79355670459</v>
      </c>
      <c r="N44" s="6">
        <f t="shared" si="4"/>
        <v>-35744.381363514229</v>
      </c>
      <c r="O44" s="10">
        <f t="shared" si="5"/>
        <v>-6.8311045609404111E-2</v>
      </c>
      <c r="P44" s="6">
        <v>-1560.2449999999953</v>
      </c>
      <c r="Q44" s="6">
        <v>0</v>
      </c>
      <c r="R44" s="6">
        <v>0</v>
      </c>
      <c r="S44" s="6">
        <v>-34184.136363514255</v>
      </c>
      <c r="T44" s="6">
        <f t="shared" si="6"/>
        <v>-35744.381363514251</v>
      </c>
      <c r="V44" s="6">
        <v>491814.8217299027</v>
      </c>
      <c r="W44" s="6">
        <f t="shared" si="7"/>
        <v>-31444.35319031612</v>
      </c>
      <c r="X44" s="10">
        <f t="shared" si="8"/>
        <v>-6.0093266773794139E-2</v>
      </c>
      <c r="Y44" s="6">
        <v>-1560.2449999999953</v>
      </c>
      <c r="Z44" s="6">
        <v>0</v>
      </c>
      <c r="AA44" s="6">
        <v>0</v>
      </c>
      <c r="AB44" s="6">
        <v>-29884.108190316118</v>
      </c>
      <c r="AC44" s="6">
        <f t="shared" si="9"/>
        <v>-31444.353190316113</v>
      </c>
      <c r="AE44" s="6">
        <v>480568.59417618747</v>
      </c>
      <c r="AF44" s="6">
        <f t="shared" si="10"/>
        <v>6946.1993805171223</v>
      </c>
      <c r="AG44" s="10">
        <f t="shared" si="15"/>
        <v>1.4454126767115553E-2</v>
      </c>
      <c r="AI44" s="6">
        <f t="shared" si="11"/>
        <v>480568.59417618747</v>
      </c>
      <c r="AJ44" s="6">
        <f t="shared" si="12"/>
        <v>11246.227553715231</v>
      </c>
      <c r="AK44" s="10">
        <f t="shared" si="16"/>
        <v>2.3401919497036683E-2</v>
      </c>
      <c r="AM44" s="6">
        <f t="shared" si="13"/>
        <v>480568.59417618747</v>
      </c>
      <c r="AN44" s="6">
        <f t="shared" si="14"/>
        <v>42690.580744031351</v>
      </c>
      <c r="AO44" s="10">
        <f t="shared" si="17"/>
        <v>8.8833480301003617E-2</v>
      </c>
    </row>
    <row r="45" spans="1:41" x14ac:dyDescent="0.3">
      <c r="A45" s="3"/>
      <c r="B45" s="3" t="str">
        <f t="shared" si="2"/>
        <v>3107</v>
      </c>
      <c r="C45" s="3">
        <v>120176</v>
      </c>
      <c r="D45" s="3">
        <v>8553107</v>
      </c>
      <c r="E45" s="4" t="s">
        <v>81</v>
      </c>
      <c r="F45" s="4" t="s">
        <v>5</v>
      </c>
      <c r="G45" s="6">
        <v>98</v>
      </c>
      <c r="H45" s="6">
        <v>5099.9999999999991</v>
      </c>
      <c r="I45" s="6">
        <v>525489.54596826772</v>
      </c>
      <c r="J45" s="6">
        <v>516774.54596826772</v>
      </c>
      <c r="K45" s="10">
        <f t="shared" si="3"/>
        <v>9.7052358874289927E-3</v>
      </c>
      <c r="M45" s="6">
        <v>502670.80605327099</v>
      </c>
      <c r="N45" s="6">
        <f t="shared" si="4"/>
        <v>-14103.739914996724</v>
      </c>
      <c r="O45" s="10">
        <f t="shared" si="5"/>
        <v>-2.7291862621776183E-2</v>
      </c>
      <c r="P45" s="6">
        <v>-1576.3300000000163</v>
      </c>
      <c r="Q45" s="6">
        <v>0</v>
      </c>
      <c r="R45" s="6">
        <v>0</v>
      </c>
      <c r="S45" s="6">
        <v>-12527.409914996702</v>
      </c>
      <c r="T45" s="6">
        <f t="shared" si="6"/>
        <v>-14103.739914996719</v>
      </c>
      <c r="V45" s="6">
        <v>507042.3383719626</v>
      </c>
      <c r="W45" s="6">
        <f t="shared" si="7"/>
        <v>-9732.2075963051175</v>
      </c>
      <c r="X45" s="10">
        <f t="shared" si="8"/>
        <v>-1.8832598610425209E-2</v>
      </c>
      <c r="Y45" s="6">
        <v>-1576.3300000000163</v>
      </c>
      <c r="Z45" s="6">
        <v>0</v>
      </c>
      <c r="AA45" s="6">
        <v>0</v>
      </c>
      <c r="AB45" s="6">
        <v>-8155.8775963051121</v>
      </c>
      <c r="AC45" s="6">
        <f t="shared" si="9"/>
        <v>-9732.2075963051284</v>
      </c>
      <c r="AE45" s="6">
        <v>495609.09997826559</v>
      </c>
      <c r="AF45" s="6">
        <f t="shared" si="10"/>
        <v>7061.7060750054079</v>
      </c>
      <c r="AG45" s="10">
        <f t="shared" si="15"/>
        <v>1.4248539979017923E-2</v>
      </c>
      <c r="AI45" s="6">
        <f t="shared" si="11"/>
        <v>495609.09997826559</v>
      </c>
      <c r="AJ45" s="6">
        <f t="shared" si="12"/>
        <v>11433.238393697015</v>
      </c>
      <c r="AK45" s="10">
        <f t="shared" si="16"/>
        <v>2.3069064700786179E-2</v>
      </c>
      <c r="AM45" s="6">
        <f t="shared" si="13"/>
        <v>495609.09997826559</v>
      </c>
      <c r="AN45" s="6">
        <f t="shared" si="14"/>
        <v>21165.445990002132</v>
      </c>
      <c r="AO45" s="10">
        <f t="shared" si="17"/>
        <v>4.2705926890628763E-2</v>
      </c>
    </row>
    <row r="46" spans="1:41" x14ac:dyDescent="0.3">
      <c r="A46" s="3"/>
      <c r="B46" s="3" t="str">
        <f t="shared" si="2"/>
        <v>2096</v>
      </c>
      <c r="C46" s="3">
        <v>119952</v>
      </c>
      <c r="D46" s="3">
        <v>8552096</v>
      </c>
      <c r="E46" s="4" t="s">
        <v>30</v>
      </c>
      <c r="F46" s="4" t="s">
        <v>5</v>
      </c>
      <c r="G46" s="6">
        <v>99</v>
      </c>
      <c r="H46" s="6">
        <v>4630</v>
      </c>
      <c r="I46" s="6">
        <v>507450.71361815755</v>
      </c>
      <c r="J46" s="6">
        <v>500603.21361815755</v>
      </c>
      <c r="K46" s="10">
        <f t="shared" si="3"/>
        <v>9.1240387997245879E-3</v>
      </c>
      <c r="M46" s="6">
        <v>486006.8339903187</v>
      </c>
      <c r="N46" s="6">
        <f t="shared" si="4"/>
        <v>-14596.379627838847</v>
      </c>
      <c r="O46" s="10">
        <f t="shared" si="5"/>
        <v>-2.9157582753698522E-2</v>
      </c>
      <c r="P46" s="6">
        <v>-1592.414999999979</v>
      </c>
      <c r="Q46" s="6">
        <v>0</v>
      </c>
      <c r="R46" s="6">
        <v>0</v>
      </c>
      <c r="S46" s="6">
        <v>-13003.964627838835</v>
      </c>
      <c r="T46" s="6">
        <f t="shared" si="6"/>
        <v>-14596.379627838814</v>
      </c>
      <c r="V46" s="6">
        <v>490175.54008432548</v>
      </c>
      <c r="W46" s="6">
        <f t="shared" si="7"/>
        <v>-10427.673533832072</v>
      </c>
      <c r="X46" s="10">
        <f t="shared" si="8"/>
        <v>-2.0830216926625511E-2</v>
      </c>
      <c r="Y46" s="6">
        <v>-1592.414999999979</v>
      </c>
      <c r="Z46" s="6">
        <v>0</v>
      </c>
      <c r="AA46" s="6">
        <v>0</v>
      </c>
      <c r="AB46" s="6">
        <v>-8835.2585338320278</v>
      </c>
      <c r="AC46" s="6">
        <f t="shared" si="9"/>
        <v>-10427.673533832007</v>
      </c>
      <c r="AE46" s="6">
        <v>479272.77025679214</v>
      </c>
      <c r="AF46" s="6">
        <f t="shared" si="10"/>
        <v>6734.0637335265637</v>
      </c>
      <c r="AG46" s="10">
        <f t="shared" si="15"/>
        <v>1.4050586954728272E-2</v>
      </c>
      <c r="AI46" s="6">
        <f t="shared" si="11"/>
        <v>479272.77025679214</v>
      </c>
      <c r="AJ46" s="6">
        <f t="shared" si="12"/>
        <v>10902.769827533339</v>
      </c>
      <c r="AK46" s="10">
        <f t="shared" si="16"/>
        <v>2.2748569299465282E-2</v>
      </c>
      <c r="AM46" s="6">
        <f t="shared" si="13"/>
        <v>479272.77025679214</v>
      </c>
      <c r="AN46" s="6">
        <f t="shared" si="14"/>
        <v>21330.443361365411</v>
      </c>
      <c r="AO46" s="10">
        <f t="shared" si="17"/>
        <v>4.4505852794300534E-2</v>
      </c>
    </row>
    <row r="47" spans="1:41" x14ac:dyDescent="0.3">
      <c r="A47" s="3"/>
      <c r="B47" s="3" t="str">
        <f t="shared" si="2"/>
        <v>3320</v>
      </c>
      <c r="C47" s="3">
        <v>120201</v>
      </c>
      <c r="D47" s="3">
        <v>8553320</v>
      </c>
      <c r="E47" s="4" t="s">
        <v>86</v>
      </c>
      <c r="F47" s="4" t="s">
        <v>5</v>
      </c>
      <c r="G47" s="6">
        <v>100</v>
      </c>
      <c r="H47" s="6">
        <v>6330</v>
      </c>
      <c r="I47" s="6">
        <v>515558.09272272472</v>
      </c>
      <c r="J47" s="6">
        <v>513514.09272272472</v>
      </c>
      <c r="K47" s="10">
        <f t="shared" si="3"/>
        <v>1.227795681873696E-2</v>
      </c>
      <c r="M47" s="6">
        <v>485995.56704046641</v>
      </c>
      <c r="N47" s="6">
        <f t="shared" si="4"/>
        <v>-27518.525682258303</v>
      </c>
      <c r="O47" s="10">
        <f t="shared" si="5"/>
        <v>-5.358864746311278E-2</v>
      </c>
      <c r="P47" s="6">
        <v>-1608.5</v>
      </c>
      <c r="Q47" s="6">
        <v>0</v>
      </c>
      <c r="R47" s="6">
        <v>0</v>
      </c>
      <c r="S47" s="6">
        <v>-25910.025682258321</v>
      </c>
      <c r="T47" s="6">
        <f t="shared" si="6"/>
        <v>-27518.525682258321</v>
      </c>
      <c r="V47" s="6">
        <v>490173.47939408844</v>
      </c>
      <c r="W47" s="6">
        <f t="shared" si="7"/>
        <v>-23340.613328636275</v>
      </c>
      <c r="X47" s="10">
        <f t="shared" si="8"/>
        <v>-4.5452722056528234E-2</v>
      </c>
      <c r="Y47" s="6">
        <v>-1608.5</v>
      </c>
      <c r="Z47" s="6">
        <v>0</v>
      </c>
      <c r="AA47" s="6">
        <v>0</v>
      </c>
      <c r="AB47" s="6">
        <v>-21732.113328636293</v>
      </c>
      <c r="AC47" s="6">
        <f t="shared" si="9"/>
        <v>-23340.613328636293</v>
      </c>
      <c r="AE47" s="6">
        <v>479246.6317142857</v>
      </c>
      <c r="AF47" s="6">
        <f t="shared" si="10"/>
        <v>6748.9353261807119</v>
      </c>
      <c r="AG47" s="10">
        <f t="shared" si="15"/>
        <v>1.4082384475065546E-2</v>
      </c>
      <c r="AI47" s="6">
        <f t="shared" si="11"/>
        <v>479246.6317142857</v>
      </c>
      <c r="AJ47" s="6">
        <f t="shared" si="12"/>
        <v>10926.84767980274</v>
      </c>
      <c r="AK47" s="10">
        <f t="shared" si="16"/>
        <v>2.2800051073320931E-2</v>
      </c>
      <c r="AM47" s="6">
        <f t="shared" si="13"/>
        <v>479246.6317142857</v>
      </c>
      <c r="AN47" s="6">
        <f t="shared" si="14"/>
        <v>34267.461008439015</v>
      </c>
      <c r="AO47" s="10">
        <f t="shared" si="17"/>
        <v>7.1502768597168517E-2</v>
      </c>
    </row>
    <row r="48" spans="1:41" x14ac:dyDescent="0.3">
      <c r="A48" s="3"/>
      <c r="B48" s="3" t="str">
        <f t="shared" si="2"/>
        <v>2083</v>
      </c>
      <c r="C48" s="3">
        <v>143611</v>
      </c>
      <c r="D48" s="3">
        <v>8552083</v>
      </c>
      <c r="E48" s="4" t="s">
        <v>123</v>
      </c>
      <c r="F48" s="4" t="s">
        <v>5</v>
      </c>
      <c r="G48" s="6">
        <v>101</v>
      </c>
      <c r="H48" s="6">
        <v>27300.000000000007</v>
      </c>
      <c r="I48" s="6">
        <v>523921.260626</v>
      </c>
      <c r="J48" s="6">
        <v>521570.66062600003</v>
      </c>
      <c r="K48" s="10">
        <f t="shared" si="3"/>
        <v>5.2107066560690786E-2</v>
      </c>
      <c r="M48" s="6">
        <v>521570.66062600003</v>
      </c>
      <c r="N48" s="6">
        <f t="shared" si="4"/>
        <v>0</v>
      </c>
      <c r="O48" s="10">
        <f t="shared" si="5"/>
        <v>0</v>
      </c>
      <c r="P48" s="6">
        <v>-1624.585000000021</v>
      </c>
      <c r="Q48" s="6">
        <v>0</v>
      </c>
      <c r="R48" s="6">
        <v>1624.5849999999582</v>
      </c>
      <c r="S48" s="6">
        <v>0</v>
      </c>
      <c r="T48" s="6">
        <f t="shared" si="6"/>
        <v>-6.2755134422332048E-11</v>
      </c>
      <c r="V48" s="6">
        <v>520785.81619340001</v>
      </c>
      <c r="W48" s="6">
        <f t="shared" si="7"/>
        <v>-784.84443260001717</v>
      </c>
      <c r="X48" s="10">
        <f t="shared" si="8"/>
        <v>-1.5047710537591022E-3</v>
      </c>
      <c r="Y48" s="6">
        <v>-1624.585000000021</v>
      </c>
      <c r="Z48" s="6">
        <v>0</v>
      </c>
      <c r="AA48" s="6">
        <v>839.74056739995649</v>
      </c>
      <c r="AB48" s="6">
        <v>0</v>
      </c>
      <c r="AC48" s="6">
        <f t="shared" si="9"/>
        <v>-784.84443260006447</v>
      </c>
      <c r="AE48" s="6">
        <v>513722.21629294503</v>
      </c>
      <c r="AF48" s="6">
        <f t="shared" si="10"/>
        <v>7848.4443330549984</v>
      </c>
      <c r="AG48" s="10">
        <f t="shared" si="15"/>
        <v>1.5277603506599178E-2</v>
      </c>
      <c r="AI48" s="6">
        <f t="shared" si="11"/>
        <v>513722.21629294503</v>
      </c>
      <c r="AJ48" s="6">
        <f t="shared" si="12"/>
        <v>7063.5999004549813</v>
      </c>
      <c r="AK48" s="10">
        <f t="shared" si="16"/>
        <v>1.3749843157312537E-2</v>
      </c>
      <c r="AM48" s="6">
        <f t="shared" si="13"/>
        <v>513722.21629294503</v>
      </c>
      <c r="AN48" s="6">
        <f t="shared" si="14"/>
        <v>7848.4443330549984</v>
      </c>
      <c r="AO48" s="10">
        <f t="shared" si="17"/>
        <v>1.5277603506599178E-2</v>
      </c>
    </row>
    <row r="49" spans="1:41" x14ac:dyDescent="0.3">
      <c r="A49" s="3"/>
      <c r="B49" s="3" t="str">
        <f t="shared" si="2"/>
        <v>3098</v>
      </c>
      <c r="C49" s="3">
        <v>144114</v>
      </c>
      <c r="D49" s="3">
        <v>8553098</v>
      </c>
      <c r="E49" s="4" t="s">
        <v>202</v>
      </c>
      <c r="F49" s="4" t="s">
        <v>5</v>
      </c>
      <c r="G49" s="6">
        <v>101</v>
      </c>
      <c r="H49" s="6">
        <v>16930.000000000022</v>
      </c>
      <c r="I49" s="6">
        <v>503727.79767441866</v>
      </c>
      <c r="J49" s="6">
        <v>501632.69767441868</v>
      </c>
      <c r="K49" s="10">
        <f t="shared" si="3"/>
        <v>3.360942175151236E-2</v>
      </c>
      <c r="M49" s="6">
        <v>495952.27664619999</v>
      </c>
      <c r="N49" s="6">
        <f t="shared" si="4"/>
        <v>-5680.4210282186978</v>
      </c>
      <c r="O49" s="10">
        <f t="shared" si="5"/>
        <v>-1.1323865159813679E-2</v>
      </c>
      <c r="P49" s="6">
        <v>-1624.585000000021</v>
      </c>
      <c r="Q49" s="6">
        <v>0</v>
      </c>
      <c r="R49" s="6">
        <v>0</v>
      </c>
      <c r="S49" s="6">
        <v>-4055.8360282186036</v>
      </c>
      <c r="T49" s="6">
        <f t="shared" si="6"/>
        <v>-5680.421028218625</v>
      </c>
      <c r="V49" s="6">
        <v>500008.1126744186</v>
      </c>
      <c r="W49" s="6">
        <f t="shared" si="7"/>
        <v>-1624.5850000000792</v>
      </c>
      <c r="X49" s="10">
        <f t="shared" si="8"/>
        <v>-3.2385947079041988E-3</v>
      </c>
      <c r="Y49" s="6">
        <v>-1624.585000000021</v>
      </c>
      <c r="Z49" s="6">
        <v>0</v>
      </c>
      <c r="AA49" s="6">
        <v>0</v>
      </c>
      <c r="AB49" s="6">
        <v>0</v>
      </c>
      <c r="AC49" s="6">
        <f t="shared" si="9"/>
        <v>-1624.585000000021</v>
      </c>
      <c r="AE49" s="6">
        <v>488246.40220617148</v>
      </c>
      <c r="AF49" s="6">
        <f t="shared" si="10"/>
        <v>7705.8744400285068</v>
      </c>
      <c r="AG49" s="10">
        <f t="shared" si="15"/>
        <v>1.5782757241444151E-2</v>
      </c>
      <c r="AI49" s="6">
        <f t="shared" si="11"/>
        <v>488246.40220617148</v>
      </c>
      <c r="AJ49" s="6">
        <f t="shared" si="12"/>
        <v>11761.710468247125</v>
      </c>
      <c r="AK49" s="10">
        <f t="shared" si="16"/>
        <v>2.4089702279629938E-2</v>
      </c>
      <c r="AM49" s="6">
        <f t="shared" si="13"/>
        <v>488246.40220617148</v>
      </c>
      <c r="AN49" s="6">
        <f t="shared" si="14"/>
        <v>13386.295468247205</v>
      </c>
      <c r="AO49" s="10">
        <f t="shared" si="17"/>
        <v>2.7417089829562293E-2</v>
      </c>
    </row>
    <row r="50" spans="1:41" x14ac:dyDescent="0.3">
      <c r="A50" s="3"/>
      <c r="B50" s="3" t="str">
        <f t="shared" si="2"/>
        <v>3102</v>
      </c>
      <c r="C50" s="3">
        <v>120172</v>
      </c>
      <c r="D50" s="3">
        <v>8553102</v>
      </c>
      <c r="E50" s="4" t="s">
        <v>77</v>
      </c>
      <c r="F50" s="4" t="s">
        <v>5</v>
      </c>
      <c r="G50" s="6">
        <v>101</v>
      </c>
      <c r="H50" s="6">
        <v>11670.000000000002</v>
      </c>
      <c r="I50" s="6">
        <v>510654.31579600001</v>
      </c>
      <c r="J50" s="6">
        <v>504055.81579600001</v>
      </c>
      <c r="K50" s="10">
        <f t="shared" si="3"/>
        <v>2.2853033136142183E-2</v>
      </c>
      <c r="M50" s="6">
        <v>504055.81579600001</v>
      </c>
      <c r="N50" s="6">
        <f t="shared" si="4"/>
        <v>0</v>
      </c>
      <c r="O50" s="10">
        <f t="shared" si="5"/>
        <v>0</v>
      </c>
      <c r="P50" s="6">
        <v>-1624.585000000021</v>
      </c>
      <c r="Q50" s="6">
        <v>0</v>
      </c>
      <c r="R50" s="6">
        <v>1624.5850000000046</v>
      </c>
      <c r="S50" s="6">
        <v>0</v>
      </c>
      <c r="T50" s="6">
        <f t="shared" si="6"/>
        <v>-1.6370904631912708E-11</v>
      </c>
      <c r="V50" s="6">
        <v>503305.3141964</v>
      </c>
      <c r="W50" s="6">
        <f t="shared" si="7"/>
        <v>-750.50159960001474</v>
      </c>
      <c r="X50" s="10">
        <f t="shared" si="8"/>
        <v>-1.4889255833995883E-3</v>
      </c>
      <c r="Y50" s="6">
        <v>-1624.585000000021</v>
      </c>
      <c r="Z50" s="6">
        <v>0</v>
      </c>
      <c r="AA50" s="6">
        <v>874.08340040000257</v>
      </c>
      <c r="AB50" s="6">
        <v>0</v>
      </c>
      <c r="AC50" s="6">
        <f t="shared" si="9"/>
        <v>-750.50159960001838</v>
      </c>
      <c r="AE50" s="6">
        <v>496550.79980430909</v>
      </c>
      <c r="AF50" s="6">
        <f t="shared" si="10"/>
        <v>7505.0159916909179</v>
      </c>
      <c r="AG50" s="10">
        <f t="shared" si="15"/>
        <v>1.5114296451941369E-2</v>
      </c>
      <c r="AI50" s="6">
        <f t="shared" si="11"/>
        <v>496550.79980430909</v>
      </c>
      <c r="AJ50" s="6">
        <f t="shared" si="12"/>
        <v>6754.5143920909031</v>
      </c>
      <c r="AK50" s="10">
        <f t="shared" si="16"/>
        <v>1.36028668058794E-2</v>
      </c>
      <c r="AM50" s="6">
        <f t="shared" si="13"/>
        <v>496550.79980430909</v>
      </c>
      <c r="AN50" s="6">
        <f t="shared" si="14"/>
        <v>7505.0159916909179</v>
      </c>
      <c r="AO50" s="10">
        <f t="shared" si="17"/>
        <v>1.5114296451941369E-2</v>
      </c>
    </row>
    <row r="51" spans="1:41" x14ac:dyDescent="0.3">
      <c r="A51" s="3"/>
      <c r="B51" s="3" t="str">
        <f t="shared" si="2"/>
        <v>3010</v>
      </c>
      <c r="C51" s="3">
        <v>120114</v>
      </c>
      <c r="D51" s="3">
        <v>8553010</v>
      </c>
      <c r="E51" s="4" t="s">
        <v>52</v>
      </c>
      <c r="F51" s="4" t="s">
        <v>5</v>
      </c>
      <c r="G51" s="6">
        <v>103</v>
      </c>
      <c r="H51" s="6">
        <v>4749.9999999999982</v>
      </c>
      <c r="I51" s="6">
        <v>536413.64693748974</v>
      </c>
      <c r="J51" s="6">
        <v>527076.14693748974</v>
      </c>
      <c r="K51" s="10">
        <f t="shared" si="3"/>
        <v>8.8551065527859938E-3</v>
      </c>
      <c r="M51" s="6">
        <v>502283.37243920931</v>
      </c>
      <c r="N51" s="6">
        <f t="shared" si="4"/>
        <v>-24792.774498280429</v>
      </c>
      <c r="O51" s="10">
        <f t="shared" si="5"/>
        <v>-4.7038316270496691E-2</v>
      </c>
      <c r="P51" s="6">
        <v>-1656.7550000000047</v>
      </c>
      <c r="Q51" s="6">
        <v>0</v>
      </c>
      <c r="R51" s="6">
        <v>0</v>
      </c>
      <c r="S51" s="6">
        <v>-23136.019498280399</v>
      </c>
      <c r="T51" s="6">
        <f t="shared" si="6"/>
        <v>-24792.774498280403</v>
      </c>
      <c r="V51" s="6">
        <v>506696.72030157701</v>
      </c>
      <c r="W51" s="6">
        <f t="shared" si="7"/>
        <v>-20379.426635912736</v>
      </c>
      <c r="X51" s="10">
        <f t="shared" si="8"/>
        <v>-3.8665052012550473E-2</v>
      </c>
      <c r="Y51" s="6">
        <v>-1656.7550000000047</v>
      </c>
      <c r="Z51" s="6">
        <v>0</v>
      </c>
      <c r="AA51" s="6">
        <v>0</v>
      </c>
      <c r="AB51" s="6">
        <v>-18722.671635912706</v>
      </c>
      <c r="AC51" s="6">
        <f t="shared" si="9"/>
        <v>-20379.42663591271</v>
      </c>
      <c r="AE51" s="6">
        <v>495154.11821678781</v>
      </c>
      <c r="AF51" s="6">
        <f t="shared" si="10"/>
        <v>7129.2542224214994</v>
      </c>
      <c r="AG51" s="10">
        <f t="shared" si="15"/>
        <v>1.4398050950472308E-2</v>
      </c>
      <c r="AI51" s="6">
        <f t="shared" si="11"/>
        <v>495154.11821678781</v>
      </c>
      <c r="AJ51" s="6">
        <f t="shared" si="12"/>
        <v>11542.602084789192</v>
      </c>
      <c r="AK51" s="10">
        <f t="shared" si="16"/>
        <v>2.3311130131276871E-2</v>
      </c>
      <c r="AM51" s="6">
        <f t="shared" si="13"/>
        <v>495154.11821678781</v>
      </c>
      <c r="AN51" s="6">
        <f t="shared" si="14"/>
        <v>31922.028720701928</v>
      </c>
      <c r="AO51" s="10">
        <f t="shared" si="17"/>
        <v>6.4468874530749357E-2</v>
      </c>
    </row>
    <row r="52" spans="1:41" x14ac:dyDescent="0.3">
      <c r="A52" s="3"/>
      <c r="B52" s="3" t="str">
        <f t="shared" si="2"/>
        <v>3068</v>
      </c>
      <c r="C52" s="3">
        <v>120151</v>
      </c>
      <c r="D52" s="3">
        <v>8553068</v>
      </c>
      <c r="E52" s="4" t="s">
        <v>70</v>
      </c>
      <c r="F52" s="4" t="s">
        <v>5</v>
      </c>
      <c r="G52" s="6">
        <v>103</v>
      </c>
      <c r="H52" s="6">
        <v>2140</v>
      </c>
      <c r="I52" s="6">
        <v>496313.05759378098</v>
      </c>
      <c r="J52" s="6">
        <v>486353.05759378098</v>
      </c>
      <c r="K52" s="10">
        <f t="shared" si="3"/>
        <v>4.3117946772851844E-3</v>
      </c>
      <c r="M52" s="6">
        <v>486353.05759378098</v>
      </c>
      <c r="N52" s="6">
        <f t="shared" si="4"/>
        <v>0</v>
      </c>
      <c r="O52" s="10">
        <f t="shared" si="5"/>
        <v>0</v>
      </c>
      <c r="P52" s="6">
        <v>-1656.7550000000047</v>
      </c>
      <c r="Q52" s="6">
        <v>0</v>
      </c>
      <c r="R52" s="6">
        <v>1656.7550000000035</v>
      </c>
      <c r="S52" s="6">
        <v>0</v>
      </c>
      <c r="T52" s="6">
        <f t="shared" si="6"/>
        <v>-1.1368683772161603E-12</v>
      </c>
      <c r="V52" s="6">
        <v>485637.94112440286</v>
      </c>
      <c r="W52" s="6">
        <f t="shared" si="7"/>
        <v>-715.11646937811747</v>
      </c>
      <c r="X52" s="10">
        <f t="shared" si="8"/>
        <v>-1.4703649092207571E-3</v>
      </c>
      <c r="Y52" s="6">
        <v>-1656.7550000000047</v>
      </c>
      <c r="Z52" s="6">
        <v>0</v>
      </c>
      <c r="AA52" s="6">
        <v>941.63853062189901</v>
      </c>
      <c r="AB52" s="6">
        <v>0</v>
      </c>
      <c r="AC52" s="6">
        <f t="shared" si="9"/>
        <v>-715.11646937810565</v>
      </c>
      <c r="AE52" s="6">
        <v>479201.89292599994</v>
      </c>
      <c r="AF52" s="6">
        <f t="shared" si="10"/>
        <v>7151.164667781035</v>
      </c>
      <c r="AG52" s="10">
        <f t="shared" si="15"/>
        <v>1.4923072661746231E-2</v>
      </c>
      <c r="AI52" s="6">
        <f t="shared" si="11"/>
        <v>479201.89292599994</v>
      </c>
      <c r="AJ52" s="6">
        <f t="shared" si="12"/>
        <v>6436.0481984029175</v>
      </c>
      <c r="AK52" s="10">
        <f t="shared" si="16"/>
        <v>1.3430765390145892E-2</v>
      </c>
      <c r="AM52" s="6">
        <f t="shared" si="13"/>
        <v>479201.89292599994</v>
      </c>
      <c r="AN52" s="6">
        <f t="shared" si="14"/>
        <v>7151.164667781035</v>
      </c>
      <c r="AO52" s="10">
        <f t="shared" si="17"/>
        <v>1.4923072661746231E-2</v>
      </c>
    </row>
    <row r="53" spans="1:41" x14ac:dyDescent="0.3">
      <c r="A53" s="3"/>
      <c r="B53" s="3" t="str">
        <f t="shared" si="2"/>
        <v>3024</v>
      </c>
      <c r="C53" s="3">
        <v>120124</v>
      </c>
      <c r="D53" s="3">
        <v>8553024</v>
      </c>
      <c r="E53" s="4" t="s">
        <v>59</v>
      </c>
      <c r="F53" s="4" t="s">
        <v>5</v>
      </c>
      <c r="G53" s="6">
        <v>105</v>
      </c>
      <c r="H53" s="6">
        <v>12680.000000000002</v>
      </c>
      <c r="I53" s="6">
        <v>514080.594598</v>
      </c>
      <c r="J53" s="6">
        <v>500261.094598</v>
      </c>
      <c r="K53" s="10">
        <f t="shared" si="3"/>
        <v>2.4665393195624295E-2</v>
      </c>
      <c r="M53" s="6">
        <v>500261.094598</v>
      </c>
      <c r="N53" s="6">
        <f t="shared" si="4"/>
        <v>0</v>
      </c>
      <c r="O53" s="10">
        <f t="shared" si="5"/>
        <v>0</v>
      </c>
      <c r="P53" s="6">
        <v>-1688.9249999999884</v>
      </c>
      <c r="Q53" s="6">
        <v>0</v>
      </c>
      <c r="R53" s="6">
        <v>1688.9249999999565</v>
      </c>
      <c r="S53" s="6">
        <v>0</v>
      </c>
      <c r="T53" s="6">
        <f t="shared" si="6"/>
        <v>-3.1832314562052488E-11</v>
      </c>
      <c r="V53" s="6">
        <v>499518.03362819995</v>
      </c>
      <c r="W53" s="6">
        <f t="shared" si="7"/>
        <v>-743.06096980004804</v>
      </c>
      <c r="X53" s="10">
        <f t="shared" si="8"/>
        <v>-1.4853463078058414E-3</v>
      </c>
      <c r="Y53" s="6">
        <v>-1688.9249999999884</v>
      </c>
      <c r="Z53" s="6">
        <v>0</v>
      </c>
      <c r="AA53" s="6">
        <v>945.86403019995578</v>
      </c>
      <c r="AB53" s="6">
        <v>0</v>
      </c>
      <c r="AC53" s="6">
        <f t="shared" si="9"/>
        <v>-743.06096980003258</v>
      </c>
      <c r="AE53" s="6">
        <v>492830.48491999996</v>
      </c>
      <c r="AF53" s="6">
        <f t="shared" si="10"/>
        <v>7430.6096780000371</v>
      </c>
      <c r="AG53" s="10">
        <f t="shared" si="15"/>
        <v>1.5077414862447543E-2</v>
      </c>
      <c r="AI53" s="6">
        <f t="shared" si="11"/>
        <v>492830.48491999996</v>
      </c>
      <c r="AJ53" s="6">
        <f t="shared" si="12"/>
        <v>6687.5487081999891</v>
      </c>
      <c r="AK53" s="10">
        <f t="shared" si="16"/>
        <v>1.3569673372144509E-2</v>
      </c>
      <c r="AM53" s="6">
        <f t="shared" si="13"/>
        <v>492830.48491999996</v>
      </c>
      <c r="AN53" s="6">
        <f t="shared" si="14"/>
        <v>7430.6096780000371</v>
      </c>
      <c r="AO53" s="10">
        <f t="shared" si="17"/>
        <v>1.5077414862447543E-2</v>
      </c>
    </row>
    <row r="54" spans="1:41" x14ac:dyDescent="0.3">
      <c r="A54" s="3"/>
      <c r="B54" s="3" t="str">
        <f t="shared" si="2"/>
        <v>3035</v>
      </c>
      <c r="C54" s="3">
        <v>139744</v>
      </c>
      <c r="D54" s="3">
        <v>8553035</v>
      </c>
      <c r="E54" s="4" t="s">
        <v>180</v>
      </c>
      <c r="F54" s="4" t="s">
        <v>5</v>
      </c>
      <c r="G54" s="6">
        <v>107</v>
      </c>
      <c r="H54" s="6">
        <v>9679.9999999999982</v>
      </c>
      <c r="I54" s="6">
        <v>538599.594546851</v>
      </c>
      <c r="J54" s="6">
        <v>536530.04454685096</v>
      </c>
      <c r="K54" s="10">
        <f t="shared" si="3"/>
        <v>1.7972534881212143E-2</v>
      </c>
      <c r="M54" s="6">
        <v>504032.1524276</v>
      </c>
      <c r="N54" s="6">
        <f t="shared" si="4"/>
        <v>-32497.892119250959</v>
      </c>
      <c r="O54" s="10">
        <f t="shared" si="5"/>
        <v>-6.0570498240594191E-2</v>
      </c>
      <c r="P54" s="6">
        <v>-1721.0950000000303</v>
      </c>
      <c r="Q54" s="6">
        <v>0</v>
      </c>
      <c r="R54" s="6">
        <v>0</v>
      </c>
      <c r="S54" s="6">
        <v>-30776.797119250929</v>
      </c>
      <c r="T54" s="6">
        <f t="shared" si="6"/>
        <v>-32497.892119250959</v>
      </c>
      <c r="V54" s="6">
        <v>508505.16570182855</v>
      </c>
      <c r="W54" s="6">
        <f t="shared" si="7"/>
        <v>-28024.878845022409</v>
      </c>
      <c r="X54" s="10">
        <f t="shared" si="8"/>
        <v>-5.2233568520271778E-2</v>
      </c>
      <c r="Y54" s="6">
        <v>-1721.0950000000303</v>
      </c>
      <c r="Z54" s="6">
        <v>0</v>
      </c>
      <c r="AA54" s="6">
        <v>0</v>
      </c>
      <c r="AB54" s="6">
        <v>-26303.783845022357</v>
      </c>
      <c r="AC54" s="6">
        <f t="shared" si="9"/>
        <v>-28024.878845022387</v>
      </c>
      <c r="AE54" s="6">
        <v>496806.5155536696</v>
      </c>
      <c r="AF54" s="6">
        <f t="shared" si="10"/>
        <v>7225.6368739304016</v>
      </c>
      <c r="AG54" s="10">
        <f t="shared" si="15"/>
        <v>1.4544166889352768E-2</v>
      </c>
      <c r="AI54" s="6">
        <f t="shared" si="11"/>
        <v>496806.5155536696</v>
      </c>
      <c r="AJ54" s="6">
        <f t="shared" si="12"/>
        <v>11698.650148158951</v>
      </c>
      <c r="AK54" s="10">
        <f t="shared" si="16"/>
        <v>2.35476987155076E-2</v>
      </c>
      <c r="AM54" s="6">
        <f t="shared" si="13"/>
        <v>496806.5155536696</v>
      </c>
      <c r="AN54" s="6">
        <f t="shared" si="14"/>
        <v>39723.52899318136</v>
      </c>
      <c r="AO54" s="10">
        <f t="shared" si="17"/>
        <v>7.9957745620367296E-2</v>
      </c>
    </row>
    <row r="55" spans="1:41" x14ac:dyDescent="0.3">
      <c r="A55" s="3"/>
      <c r="B55" s="3" t="str">
        <f t="shared" si="2"/>
        <v>3080</v>
      </c>
      <c r="C55" s="3">
        <v>120158</v>
      </c>
      <c r="D55" s="3">
        <v>8553080</v>
      </c>
      <c r="E55" s="4" t="s">
        <v>73</v>
      </c>
      <c r="F55" s="4" t="s">
        <v>5</v>
      </c>
      <c r="G55" s="6">
        <v>107</v>
      </c>
      <c r="H55" s="6">
        <v>6849.9999999999973</v>
      </c>
      <c r="I55" s="6">
        <v>533365.78061224497</v>
      </c>
      <c r="J55" s="6">
        <v>526005.53061224497</v>
      </c>
      <c r="K55" s="10">
        <f t="shared" si="3"/>
        <v>1.2842968651151474E-2</v>
      </c>
      <c r="M55" s="6">
        <v>513111.22860669997</v>
      </c>
      <c r="N55" s="6">
        <f t="shared" si="4"/>
        <v>-12894.302005545003</v>
      </c>
      <c r="O55" s="10">
        <f t="shared" si="5"/>
        <v>-2.4513624392003368E-2</v>
      </c>
      <c r="P55" s="6">
        <v>-1721.0950000000303</v>
      </c>
      <c r="Q55" s="6">
        <v>0</v>
      </c>
      <c r="R55" s="6">
        <v>0</v>
      </c>
      <c r="S55" s="6">
        <v>-11173.207005544893</v>
      </c>
      <c r="T55" s="6">
        <f t="shared" si="6"/>
        <v>-12894.302005544923</v>
      </c>
      <c r="V55" s="6">
        <v>517699.84226322861</v>
      </c>
      <c r="W55" s="6">
        <f t="shared" si="7"/>
        <v>-8305.68834901636</v>
      </c>
      <c r="X55" s="10">
        <f t="shared" si="8"/>
        <v>-1.5790116007618666E-2</v>
      </c>
      <c r="Y55" s="6">
        <v>-1721.0950000000303</v>
      </c>
      <c r="Z55" s="6">
        <v>0</v>
      </c>
      <c r="AA55" s="6">
        <v>0</v>
      </c>
      <c r="AB55" s="6">
        <v>-6584.5933490163197</v>
      </c>
      <c r="AC55" s="6">
        <f t="shared" si="9"/>
        <v>-8305.6883490163491</v>
      </c>
      <c r="AE55" s="6">
        <v>505698.85266738269</v>
      </c>
      <c r="AF55" s="6">
        <f t="shared" si="10"/>
        <v>7412.3759393172804</v>
      </c>
      <c r="AG55" s="10">
        <f t="shared" si="15"/>
        <v>1.4657687871387522E-2</v>
      </c>
      <c r="AI55" s="6">
        <f t="shared" si="11"/>
        <v>505698.85266738269</v>
      </c>
      <c r="AJ55" s="6">
        <f t="shared" si="12"/>
        <v>12000.989595845924</v>
      </c>
      <c r="AK55" s="10">
        <f t="shared" si="16"/>
        <v>2.3731494608985063E-2</v>
      </c>
      <c r="AM55" s="6">
        <f t="shared" si="13"/>
        <v>505698.85266738269</v>
      </c>
      <c r="AN55" s="6">
        <f t="shared" si="14"/>
        <v>20306.677944862284</v>
      </c>
      <c r="AO55" s="10">
        <f t="shared" si="17"/>
        <v>4.0155673357279209E-2</v>
      </c>
    </row>
    <row r="56" spans="1:41" x14ac:dyDescent="0.3">
      <c r="A56" s="3"/>
      <c r="B56" s="3" t="str">
        <f t="shared" si="2"/>
        <v>3302</v>
      </c>
      <c r="C56" s="3">
        <v>144116</v>
      </c>
      <c r="D56" s="3">
        <v>8553302</v>
      </c>
      <c r="E56" s="4" t="s">
        <v>206</v>
      </c>
      <c r="F56" s="4" t="s">
        <v>5</v>
      </c>
      <c r="G56" s="6">
        <v>107</v>
      </c>
      <c r="H56" s="6">
        <v>2339.9999999999982</v>
      </c>
      <c r="I56" s="6">
        <v>504585.68482935952</v>
      </c>
      <c r="J56" s="6">
        <v>502976.0348293595</v>
      </c>
      <c r="K56" s="10">
        <f t="shared" si="3"/>
        <v>4.6374680660854223E-3</v>
      </c>
      <c r="M56" s="6">
        <v>496608.38063939998</v>
      </c>
      <c r="N56" s="6">
        <f t="shared" si="4"/>
        <v>-6367.6541899595177</v>
      </c>
      <c r="O56" s="10">
        <f t="shared" si="5"/>
        <v>-1.2659955443244565E-2</v>
      </c>
      <c r="P56" s="6">
        <v>-1721.0950000000303</v>
      </c>
      <c r="Q56" s="6">
        <v>0</v>
      </c>
      <c r="R56" s="6">
        <v>0</v>
      </c>
      <c r="S56" s="6">
        <v>-4646.5591899594274</v>
      </c>
      <c r="T56" s="6">
        <f t="shared" si="6"/>
        <v>-6367.6541899594577</v>
      </c>
      <c r="V56" s="6">
        <v>501254.93982935941</v>
      </c>
      <c r="W56" s="6">
        <f t="shared" si="7"/>
        <v>-1721.0950000000885</v>
      </c>
      <c r="X56" s="10">
        <f t="shared" si="8"/>
        <v>-3.4218230707234194E-3</v>
      </c>
      <c r="Y56" s="6">
        <v>-1721.0950000000303</v>
      </c>
      <c r="Z56" s="6">
        <v>0</v>
      </c>
      <c r="AA56" s="6">
        <v>0</v>
      </c>
      <c r="AB56" s="6">
        <v>0</v>
      </c>
      <c r="AC56" s="6">
        <f t="shared" si="9"/>
        <v>-1721.0950000000303</v>
      </c>
      <c r="AE56" s="6">
        <v>488889.01142055693</v>
      </c>
      <c r="AF56" s="6">
        <f t="shared" si="10"/>
        <v>7719.3692188430578</v>
      </c>
      <c r="AG56" s="10">
        <f t="shared" si="15"/>
        <v>1.5789614899326558E-2</v>
      </c>
      <c r="AI56" s="6">
        <f t="shared" si="11"/>
        <v>488889.01142055693</v>
      </c>
      <c r="AJ56" s="6">
        <f t="shared" si="12"/>
        <v>12365.928408802487</v>
      </c>
      <c r="AK56" s="10">
        <f t="shared" si="16"/>
        <v>2.5293938133056023E-2</v>
      </c>
      <c r="AM56" s="6">
        <f t="shared" si="13"/>
        <v>488889.01142055693</v>
      </c>
      <c r="AN56" s="6">
        <f t="shared" si="14"/>
        <v>14087.023408802575</v>
      </c>
      <c r="AO56" s="10">
        <f t="shared" si="17"/>
        <v>2.8814358841631842E-2</v>
      </c>
    </row>
    <row r="57" spans="1:41" x14ac:dyDescent="0.3">
      <c r="A57" s="3"/>
      <c r="B57" s="3" t="str">
        <f t="shared" si="2"/>
        <v>3104</v>
      </c>
      <c r="C57" s="3">
        <v>120174</v>
      </c>
      <c r="D57" s="3">
        <v>8553104</v>
      </c>
      <c r="E57" s="4" t="s">
        <v>79</v>
      </c>
      <c r="F57" s="4" t="s">
        <v>5</v>
      </c>
      <c r="G57" s="6">
        <v>108</v>
      </c>
      <c r="H57" s="6">
        <v>2609.9999999999991</v>
      </c>
      <c r="I57" s="6">
        <v>539706.65556374006</v>
      </c>
      <c r="J57" s="6">
        <v>525887.15556374006</v>
      </c>
      <c r="K57" s="10">
        <f t="shared" si="3"/>
        <v>4.835960374203232E-3</v>
      </c>
      <c r="M57" s="6">
        <v>496941.17438064766</v>
      </c>
      <c r="N57" s="6">
        <f t="shared" si="4"/>
        <v>-28945.981183092401</v>
      </c>
      <c r="O57" s="10">
        <f t="shared" si="5"/>
        <v>-5.5042190851881355E-2</v>
      </c>
      <c r="P57" s="6">
        <v>-1737.179999999993</v>
      </c>
      <c r="Q57" s="6">
        <v>0</v>
      </c>
      <c r="R57" s="6">
        <v>0</v>
      </c>
      <c r="S57" s="6">
        <v>-27208.801183092448</v>
      </c>
      <c r="T57" s="6">
        <f t="shared" si="6"/>
        <v>-28945.981183092441</v>
      </c>
      <c r="V57" s="6">
        <v>501333.25067819149</v>
      </c>
      <c r="W57" s="6">
        <f t="shared" si="7"/>
        <v>-24553.904885548574</v>
      </c>
      <c r="X57" s="10">
        <f t="shared" si="8"/>
        <v>-4.669044418707527E-2</v>
      </c>
      <c r="Y57" s="6">
        <v>-1737.179999999993</v>
      </c>
      <c r="Z57" s="6">
        <v>0</v>
      </c>
      <c r="AA57" s="6">
        <v>0</v>
      </c>
      <c r="AB57" s="6">
        <v>-22816.724885548654</v>
      </c>
      <c r="AC57" s="6">
        <f t="shared" si="9"/>
        <v>-24553.904885548647</v>
      </c>
      <c r="AE57" s="6">
        <v>489846.2818893714</v>
      </c>
      <c r="AF57" s="6">
        <f t="shared" si="10"/>
        <v>7094.8924912762595</v>
      </c>
      <c r="AG57" s="10">
        <f t="shared" si="15"/>
        <v>1.4483916186748958E-2</v>
      </c>
      <c r="AI57" s="6">
        <f t="shared" si="11"/>
        <v>489846.2818893714</v>
      </c>
      <c r="AJ57" s="6">
        <f t="shared" si="12"/>
        <v>11486.968788820086</v>
      </c>
      <c r="AK57" s="10">
        <f t="shared" si="16"/>
        <v>2.3450150003209259E-2</v>
      </c>
      <c r="AM57" s="6">
        <f t="shared" si="13"/>
        <v>489846.2818893714</v>
      </c>
      <c r="AN57" s="6">
        <f t="shared" si="14"/>
        <v>36040.87367436866</v>
      </c>
      <c r="AO57" s="10">
        <f t="shared" si="17"/>
        <v>7.3575884939570207E-2</v>
      </c>
    </row>
    <row r="58" spans="1:41" x14ac:dyDescent="0.3">
      <c r="A58" s="3"/>
      <c r="B58" s="3" t="str">
        <f t="shared" si="2"/>
        <v>2070</v>
      </c>
      <c r="C58" s="3">
        <v>140251</v>
      </c>
      <c r="D58" s="3">
        <v>8552070</v>
      </c>
      <c r="E58" s="4" t="s">
        <v>118</v>
      </c>
      <c r="F58" s="4" t="s">
        <v>5</v>
      </c>
      <c r="G58" s="6">
        <v>110</v>
      </c>
      <c r="H58" s="6">
        <v>18079.999999999993</v>
      </c>
      <c r="I58" s="6">
        <v>555891.41665313195</v>
      </c>
      <c r="J58" s="6">
        <v>554511.716653132</v>
      </c>
      <c r="K58" s="10">
        <f t="shared" si="3"/>
        <v>3.2524337412609565E-2</v>
      </c>
      <c r="M58" s="6">
        <v>517352.60541264294</v>
      </c>
      <c r="N58" s="6">
        <f t="shared" si="4"/>
        <v>-37159.111240489059</v>
      </c>
      <c r="O58" s="10">
        <f t="shared" si="5"/>
        <v>-6.7012310334523525E-2</v>
      </c>
      <c r="P58" s="6">
        <v>-1769.3499999999767</v>
      </c>
      <c r="Q58" s="6">
        <v>0</v>
      </c>
      <c r="R58" s="6">
        <v>0</v>
      </c>
      <c r="S58" s="6">
        <v>-35389.761240489039</v>
      </c>
      <c r="T58" s="6">
        <f t="shared" si="6"/>
        <v>-37159.111240489015</v>
      </c>
      <c r="V58" s="6">
        <v>522023.27203951712</v>
      </c>
      <c r="W58" s="6">
        <f t="shared" si="7"/>
        <v>-32488.444613614876</v>
      </c>
      <c r="X58" s="10">
        <f t="shared" si="8"/>
        <v>-5.8589284298094686E-2</v>
      </c>
      <c r="Y58" s="6">
        <v>-1769.3499999999767</v>
      </c>
      <c r="Z58" s="6">
        <v>0</v>
      </c>
      <c r="AA58" s="6">
        <v>0</v>
      </c>
      <c r="AB58" s="6">
        <v>-30719.094613614812</v>
      </c>
      <c r="AC58" s="6">
        <f t="shared" si="9"/>
        <v>-32488.444613614789</v>
      </c>
      <c r="AE58" s="6">
        <v>509807.682357518</v>
      </c>
      <c r="AF58" s="6">
        <f t="shared" si="10"/>
        <v>7544.9230551249348</v>
      </c>
      <c r="AG58" s="10">
        <f t="shared" si="15"/>
        <v>1.4799547586718849E-2</v>
      </c>
      <c r="AI58" s="6">
        <f t="shared" si="11"/>
        <v>509807.682357518</v>
      </c>
      <c r="AJ58" s="6">
        <f t="shared" si="12"/>
        <v>12215.589681999118</v>
      </c>
      <c r="AK58" s="10">
        <f t="shared" si="16"/>
        <v>2.3961172231674155E-2</v>
      </c>
      <c r="AM58" s="6">
        <f t="shared" si="13"/>
        <v>509807.682357518</v>
      </c>
      <c r="AN58" s="6">
        <f t="shared" si="14"/>
        <v>44704.034295613994</v>
      </c>
      <c r="AO58" s="10">
        <f t="shared" si="17"/>
        <v>8.7688035788099292E-2</v>
      </c>
    </row>
    <row r="59" spans="1:41" x14ac:dyDescent="0.3">
      <c r="A59" s="3"/>
      <c r="B59" s="3" t="str">
        <f t="shared" si="2"/>
        <v>2028</v>
      </c>
      <c r="C59" s="3">
        <v>119918</v>
      </c>
      <c r="D59" s="3">
        <v>8552028</v>
      </c>
      <c r="E59" s="4" t="s">
        <v>15</v>
      </c>
      <c r="F59" s="4" t="s">
        <v>5</v>
      </c>
      <c r="G59" s="6">
        <v>111</v>
      </c>
      <c r="H59" s="6">
        <v>14669.999999999996</v>
      </c>
      <c r="I59" s="6">
        <v>540144.25738600001</v>
      </c>
      <c r="J59" s="6">
        <v>530682.25738600001</v>
      </c>
      <c r="K59" s="10">
        <f t="shared" si="3"/>
        <v>2.715941121172832E-2</v>
      </c>
      <c r="M59" s="6">
        <v>530682.25738600001</v>
      </c>
      <c r="N59" s="6">
        <f t="shared" si="4"/>
        <v>0</v>
      </c>
      <c r="O59" s="10">
        <f t="shared" si="5"/>
        <v>0</v>
      </c>
      <c r="P59" s="6">
        <v>-1785.4349999999977</v>
      </c>
      <c r="Q59" s="6">
        <v>0</v>
      </c>
      <c r="R59" s="6">
        <v>1785.4350000000541</v>
      </c>
      <c r="S59" s="6">
        <v>0</v>
      </c>
      <c r="T59" s="6">
        <f t="shared" si="6"/>
        <v>5.6388671509921551E-11</v>
      </c>
      <c r="V59" s="6">
        <v>529879.54707740003</v>
      </c>
      <c r="W59" s="6">
        <f t="shared" si="7"/>
        <v>-802.71030859998427</v>
      </c>
      <c r="X59" s="10">
        <f t="shared" si="8"/>
        <v>-1.5126006144503912E-3</v>
      </c>
      <c r="Y59" s="6">
        <v>-1785.4349999999977</v>
      </c>
      <c r="Z59" s="6">
        <v>0</v>
      </c>
      <c r="AA59" s="6">
        <v>982.72469140005251</v>
      </c>
      <c r="AB59" s="6">
        <v>0</v>
      </c>
      <c r="AC59" s="6">
        <f t="shared" si="9"/>
        <v>-802.71030859994517</v>
      </c>
      <c r="AE59" s="6">
        <v>522655.15430226421</v>
      </c>
      <c r="AF59" s="6">
        <f t="shared" si="10"/>
        <v>8027.1030837357976</v>
      </c>
      <c r="AG59" s="10">
        <f t="shared" si="15"/>
        <v>1.5358316124236533E-2</v>
      </c>
      <c r="AI59" s="6">
        <f t="shared" si="11"/>
        <v>522655.15430226421</v>
      </c>
      <c r="AJ59" s="6">
        <f t="shared" si="12"/>
        <v>7224.3927751358133</v>
      </c>
      <c r="AK59" s="10">
        <f t="shared" si="16"/>
        <v>1.3822484511379698E-2</v>
      </c>
      <c r="AM59" s="6">
        <f t="shared" si="13"/>
        <v>522655.15430226421</v>
      </c>
      <c r="AN59" s="6">
        <f t="shared" si="14"/>
        <v>8027.1030837357976</v>
      </c>
      <c r="AO59" s="10">
        <f t="shared" si="17"/>
        <v>1.5358316124236533E-2</v>
      </c>
    </row>
    <row r="60" spans="1:41" x14ac:dyDescent="0.3">
      <c r="A60" s="3"/>
      <c r="B60" s="3" t="str">
        <f t="shared" si="2"/>
        <v>2079</v>
      </c>
      <c r="C60" s="3">
        <v>143253</v>
      </c>
      <c r="D60" s="3">
        <v>8552079</v>
      </c>
      <c r="E60" s="4" t="s">
        <v>122</v>
      </c>
      <c r="F60" s="4" t="s">
        <v>5</v>
      </c>
      <c r="G60" s="6">
        <v>111</v>
      </c>
      <c r="H60" s="6">
        <v>8230</v>
      </c>
      <c r="I60" s="6">
        <v>538662.59468369803</v>
      </c>
      <c r="J60" s="6">
        <v>537763.23468369804</v>
      </c>
      <c r="K60" s="10">
        <f t="shared" si="3"/>
        <v>1.527858084304637E-2</v>
      </c>
      <c r="M60" s="6">
        <v>524332.01672629057</v>
      </c>
      <c r="N60" s="6">
        <f t="shared" si="4"/>
        <v>-13431.217957407469</v>
      </c>
      <c r="O60" s="10">
        <f t="shared" si="5"/>
        <v>-2.4976080719440501E-2</v>
      </c>
      <c r="P60" s="6">
        <v>-1785.4349999999977</v>
      </c>
      <c r="Q60" s="6">
        <v>0</v>
      </c>
      <c r="R60" s="6">
        <v>0</v>
      </c>
      <c r="S60" s="6">
        <v>-11645.782957407502</v>
      </c>
      <c r="T60" s="6">
        <f t="shared" si="6"/>
        <v>-13431.2179574075</v>
      </c>
      <c r="V60" s="6">
        <v>529100.89922828006</v>
      </c>
      <c r="W60" s="6">
        <f t="shared" si="7"/>
        <v>-8662.3354554179823</v>
      </c>
      <c r="X60" s="10">
        <f t="shared" si="8"/>
        <v>-1.6108084184135424E-2</v>
      </c>
      <c r="Y60" s="6">
        <v>-1785.4349999999977</v>
      </c>
      <c r="Z60" s="6">
        <v>0</v>
      </c>
      <c r="AA60" s="6">
        <v>0</v>
      </c>
      <c r="AB60" s="6">
        <v>-6876.9004554180501</v>
      </c>
      <c r="AC60" s="6">
        <f t="shared" si="9"/>
        <v>-8662.3354554180478</v>
      </c>
      <c r="AE60" s="6">
        <v>516628.43732583488</v>
      </c>
      <c r="AF60" s="6">
        <f t="shared" si="10"/>
        <v>7703.5794004556956</v>
      </c>
      <c r="AG60" s="10">
        <f t="shared" si="15"/>
        <v>1.4911256996093476E-2</v>
      </c>
      <c r="AI60" s="6">
        <f t="shared" si="11"/>
        <v>516628.43732583488</v>
      </c>
      <c r="AJ60" s="6">
        <f t="shared" si="12"/>
        <v>12472.461902445182</v>
      </c>
      <c r="AK60" s="10">
        <f t="shared" si="16"/>
        <v>2.414203516748898E-2</v>
      </c>
      <c r="AM60" s="6">
        <f t="shared" si="13"/>
        <v>516628.43732583488</v>
      </c>
      <c r="AN60" s="6">
        <f t="shared" si="14"/>
        <v>21134.797357863165</v>
      </c>
      <c r="AO60" s="10">
        <f t="shared" si="17"/>
        <v>4.0909086358584548E-2</v>
      </c>
    </row>
    <row r="61" spans="1:41" x14ac:dyDescent="0.3">
      <c r="A61" s="3"/>
      <c r="B61" s="3" t="str">
        <f t="shared" si="2"/>
        <v>2043</v>
      </c>
      <c r="C61" s="3">
        <v>119926</v>
      </c>
      <c r="D61" s="3">
        <v>8552043</v>
      </c>
      <c r="E61" s="4" t="s">
        <v>19</v>
      </c>
      <c r="F61" s="4" t="s">
        <v>5</v>
      </c>
      <c r="G61" s="6">
        <v>111</v>
      </c>
      <c r="H61" s="6">
        <v>7240.0000000000018</v>
      </c>
      <c r="I61" s="6">
        <v>539985.81244218315</v>
      </c>
      <c r="J61" s="6">
        <v>523670.81244218315</v>
      </c>
      <c r="K61" s="10">
        <f t="shared" si="3"/>
        <v>1.3407759672899177E-2</v>
      </c>
      <c r="M61" s="6">
        <v>522830.94804400008</v>
      </c>
      <c r="N61" s="6">
        <f t="shared" si="4"/>
        <v>-839.86439818306826</v>
      </c>
      <c r="O61" s="10">
        <f t="shared" si="5"/>
        <v>-1.6038021944860543E-3</v>
      </c>
      <c r="P61" s="6">
        <v>-1785.4349999999977</v>
      </c>
      <c r="Q61" s="6">
        <v>0</v>
      </c>
      <c r="R61" s="6">
        <v>945.57060181683244</v>
      </c>
      <c r="S61" s="6">
        <v>0</v>
      </c>
      <c r="T61" s="6">
        <f t="shared" si="6"/>
        <v>-839.86439818316524</v>
      </c>
      <c r="V61" s="6">
        <v>522043.63245959999</v>
      </c>
      <c r="W61" s="6">
        <f t="shared" si="7"/>
        <v>-1627.1799825831549</v>
      </c>
      <c r="X61" s="10">
        <f t="shared" si="8"/>
        <v>-3.1072573531350034E-3</v>
      </c>
      <c r="Y61" s="6">
        <v>-1785.4349999999977</v>
      </c>
      <c r="Z61" s="6">
        <v>0</v>
      </c>
      <c r="AA61" s="6">
        <v>158.25501741683161</v>
      </c>
      <c r="AB61" s="6">
        <v>0</v>
      </c>
      <c r="AC61" s="6">
        <f t="shared" si="9"/>
        <v>-1627.1799825831661</v>
      </c>
      <c r="AE61" s="6">
        <v>514957.7921956667</v>
      </c>
      <c r="AF61" s="6">
        <f t="shared" si="10"/>
        <v>7873.1558483333793</v>
      </c>
      <c r="AG61" s="10">
        <f t="shared" si="15"/>
        <v>1.5288934292583429E-2</v>
      </c>
      <c r="AI61" s="6">
        <f t="shared" si="11"/>
        <v>514957.7921956667</v>
      </c>
      <c r="AJ61" s="6">
        <f t="shared" si="12"/>
        <v>7085.8402639332926</v>
      </c>
      <c r="AK61" s="10">
        <f t="shared" si="16"/>
        <v>1.3760040864166418E-2</v>
      </c>
      <c r="AM61" s="6">
        <f t="shared" si="13"/>
        <v>514957.7921956667</v>
      </c>
      <c r="AN61" s="6">
        <f t="shared" si="14"/>
        <v>8713.0202465164475</v>
      </c>
      <c r="AO61" s="10">
        <f t="shared" si="17"/>
        <v>1.6919872615901291E-2</v>
      </c>
    </row>
    <row r="62" spans="1:41" x14ac:dyDescent="0.3">
      <c r="A62" s="3"/>
      <c r="B62" s="3" t="str">
        <f t="shared" si="2"/>
        <v>3329</v>
      </c>
      <c r="C62" s="3">
        <v>144118</v>
      </c>
      <c r="D62" s="3">
        <v>8553329</v>
      </c>
      <c r="E62" s="4" t="s">
        <v>214</v>
      </c>
      <c r="F62" s="4" t="s">
        <v>5</v>
      </c>
      <c r="G62" s="6">
        <v>115</v>
      </c>
      <c r="H62" s="6">
        <v>3300.0000000000009</v>
      </c>
      <c r="I62" s="6">
        <v>573882.54700609215</v>
      </c>
      <c r="J62" s="6">
        <v>570458.8470060922</v>
      </c>
      <c r="K62" s="10">
        <f t="shared" si="3"/>
        <v>5.7503055585430953E-3</v>
      </c>
      <c r="M62" s="6">
        <v>561311.05464418139</v>
      </c>
      <c r="N62" s="6">
        <f t="shared" si="4"/>
        <v>-9147.7923619108042</v>
      </c>
      <c r="O62" s="10">
        <f t="shared" si="5"/>
        <v>-1.6035849754843245E-2</v>
      </c>
      <c r="P62" s="6">
        <v>-1849.7750000000233</v>
      </c>
      <c r="Q62" s="6">
        <v>0</v>
      </c>
      <c r="R62" s="6">
        <v>0</v>
      </c>
      <c r="S62" s="6">
        <v>-7298.0173619107709</v>
      </c>
      <c r="T62" s="6">
        <f t="shared" si="6"/>
        <v>-9147.7923619107933</v>
      </c>
      <c r="V62" s="6">
        <v>566588.17587153171</v>
      </c>
      <c r="W62" s="6">
        <f t="shared" si="7"/>
        <v>-3870.6711345604854</v>
      </c>
      <c r="X62" s="10">
        <f t="shared" si="8"/>
        <v>-6.7851890717002912E-3</v>
      </c>
      <c r="Y62" s="6">
        <v>-1849.7750000000233</v>
      </c>
      <c r="Z62" s="6">
        <v>0</v>
      </c>
      <c r="AA62" s="6">
        <v>0</v>
      </c>
      <c r="AB62" s="6">
        <v>-2020.8961345604359</v>
      </c>
      <c r="AC62" s="6">
        <f t="shared" si="9"/>
        <v>-3870.671134560459</v>
      </c>
      <c r="AE62" s="6">
        <v>552786.47418731393</v>
      </c>
      <c r="AF62" s="6">
        <f t="shared" si="10"/>
        <v>8524.5804568674648</v>
      </c>
      <c r="AG62" s="10">
        <f t="shared" si="15"/>
        <v>1.5421108972320616E-2</v>
      </c>
      <c r="AI62" s="6">
        <f t="shared" si="11"/>
        <v>552786.47418731393</v>
      </c>
      <c r="AJ62" s="6">
        <f t="shared" si="12"/>
        <v>13801.701684217784</v>
      </c>
      <c r="AK62" s="10">
        <f t="shared" si="16"/>
        <v>2.4967509750502725E-2</v>
      </c>
      <c r="AM62" s="6">
        <f t="shared" si="13"/>
        <v>552786.47418731393</v>
      </c>
      <c r="AN62" s="6">
        <f t="shared" si="14"/>
        <v>17672.372818778269</v>
      </c>
      <c r="AO62" s="10">
        <f t="shared" si="17"/>
        <v>3.1969618729835121E-2</v>
      </c>
    </row>
    <row r="63" spans="1:41" x14ac:dyDescent="0.3">
      <c r="A63" s="3"/>
      <c r="B63" s="3" t="str">
        <f t="shared" si="2"/>
        <v>2120</v>
      </c>
      <c r="C63" s="3">
        <v>119958</v>
      </c>
      <c r="D63" s="3">
        <v>8552120</v>
      </c>
      <c r="E63" s="4" t="s">
        <v>35</v>
      </c>
      <c r="F63" s="4" t="s">
        <v>5</v>
      </c>
      <c r="G63" s="6">
        <v>124</v>
      </c>
      <c r="H63" s="6">
        <v>56419.999999999985</v>
      </c>
      <c r="I63" s="6">
        <v>699215.70735600009</v>
      </c>
      <c r="J63" s="6">
        <v>688112.95735600009</v>
      </c>
      <c r="K63" s="10">
        <f t="shared" si="3"/>
        <v>8.0690406989490288E-2</v>
      </c>
      <c r="M63" s="6">
        <v>688112.95735600009</v>
      </c>
      <c r="N63" s="6">
        <f t="shared" si="4"/>
        <v>0</v>
      </c>
      <c r="O63" s="10">
        <f t="shared" si="5"/>
        <v>0</v>
      </c>
      <c r="P63" s="6">
        <v>-1994.539999999979</v>
      </c>
      <c r="Q63" s="6">
        <v>0</v>
      </c>
      <c r="R63" s="6">
        <v>1994.5400000000081</v>
      </c>
      <c r="S63" s="6">
        <v>0</v>
      </c>
      <c r="T63" s="6">
        <f t="shared" si="6"/>
        <v>2.9103830456733704E-11</v>
      </c>
      <c r="V63" s="6">
        <v>687001.55940040003</v>
      </c>
      <c r="W63" s="6">
        <f t="shared" si="7"/>
        <v>-1111.3979556000559</v>
      </c>
      <c r="X63" s="10">
        <f t="shared" si="8"/>
        <v>-1.6151388281808888E-3</v>
      </c>
      <c r="Y63" s="6">
        <v>-1994.539999999979</v>
      </c>
      <c r="Z63" s="6">
        <v>0</v>
      </c>
      <c r="AA63" s="6">
        <v>883.14204440000685</v>
      </c>
      <c r="AB63" s="6">
        <v>0</v>
      </c>
      <c r="AC63" s="6">
        <f t="shared" si="9"/>
        <v>-1111.3979555999722</v>
      </c>
      <c r="AE63" s="6">
        <v>676998.97779919999</v>
      </c>
      <c r="AF63" s="6">
        <f t="shared" si="10"/>
        <v>11113.979556800099</v>
      </c>
      <c r="AG63" s="10">
        <f t="shared" si="15"/>
        <v>1.6416538165138175E-2</v>
      </c>
      <c r="AI63" s="6">
        <f t="shared" si="11"/>
        <v>676998.97779919999</v>
      </c>
      <c r="AJ63" s="6">
        <f t="shared" si="12"/>
        <v>10002.581601200043</v>
      </c>
      <c r="AK63" s="10">
        <f t="shared" si="16"/>
        <v>1.4774884348742459E-2</v>
      </c>
      <c r="AM63" s="6">
        <f t="shared" si="13"/>
        <v>676998.97779919999</v>
      </c>
      <c r="AN63" s="6">
        <f t="shared" si="14"/>
        <v>11113.979556800099</v>
      </c>
      <c r="AO63" s="10">
        <f t="shared" si="17"/>
        <v>1.6416538165138175E-2</v>
      </c>
    </row>
    <row r="64" spans="1:41" x14ac:dyDescent="0.3">
      <c r="A64" s="3"/>
      <c r="B64" s="3" t="str">
        <f t="shared" si="2"/>
        <v>2009</v>
      </c>
      <c r="C64" s="3">
        <v>140253</v>
      </c>
      <c r="D64" s="3">
        <v>8552009</v>
      </c>
      <c r="E64" s="4" t="s">
        <v>96</v>
      </c>
      <c r="F64" s="4" t="s">
        <v>5</v>
      </c>
      <c r="G64" s="6">
        <v>130</v>
      </c>
      <c r="H64" s="6">
        <v>25679.999999999985</v>
      </c>
      <c r="I64" s="6">
        <v>622530.28058463917</v>
      </c>
      <c r="J64" s="6">
        <v>620337.28058463917</v>
      </c>
      <c r="K64" s="10">
        <f t="shared" si="3"/>
        <v>4.1251005454518666E-2</v>
      </c>
      <c r="M64" s="6">
        <v>598329.28118159622</v>
      </c>
      <c r="N64" s="6">
        <f t="shared" si="4"/>
        <v>-22007.999403042952</v>
      </c>
      <c r="O64" s="10">
        <f t="shared" si="5"/>
        <v>-3.5477473451702643E-2</v>
      </c>
      <c r="P64" s="6">
        <v>-2091.0499999999884</v>
      </c>
      <c r="Q64" s="6">
        <v>0</v>
      </c>
      <c r="R64" s="6">
        <v>0</v>
      </c>
      <c r="S64" s="6">
        <v>-19916.949403042923</v>
      </c>
      <c r="T64" s="6">
        <f t="shared" si="6"/>
        <v>-22007.999403042912</v>
      </c>
      <c r="V64" s="6">
        <v>604217.98699877481</v>
      </c>
      <c r="W64" s="6">
        <f t="shared" si="7"/>
        <v>-16119.293585864361</v>
      </c>
      <c r="X64" s="10">
        <f t="shared" si="8"/>
        <v>-2.5984724907509464E-2</v>
      </c>
      <c r="Y64" s="6">
        <v>-2091.0499999999884</v>
      </c>
      <c r="Z64" s="6">
        <v>0</v>
      </c>
      <c r="AA64" s="6">
        <v>0</v>
      </c>
      <c r="AB64" s="6">
        <v>-14028.243585864288</v>
      </c>
      <c r="AC64" s="6">
        <f t="shared" si="9"/>
        <v>-16119.293585864276</v>
      </c>
      <c r="AE64" s="6">
        <v>588816.75640428509</v>
      </c>
      <c r="AF64" s="6">
        <f t="shared" si="10"/>
        <v>9512.5247773111332</v>
      </c>
      <c r="AG64" s="10">
        <f t="shared" si="15"/>
        <v>1.6155322812823922E-2</v>
      </c>
      <c r="AI64" s="6">
        <f t="shared" si="11"/>
        <v>588816.75640428509</v>
      </c>
      <c r="AJ64" s="6">
        <f t="shared" si="12"/>
        <v>15401.230594489723</v>
      </c>
      <c r="AK64" s="10">
        <f t="shared" si="16"/>
        <v>2.615623693955331E-2</v>
      </c>
      <c r="AM64" s="6">
        <f t="shared" si="13"/>
        <v>588816.75640428509</v>
      </c>
      <c r="AN64" s="6">
        <f t="shared" si="14"/>
        <v>31520.524180354085</v>
      </c>
      <c r="AO64" s="10">
        <f t="shared" si="17"/>
        <v>5.3531975504297481E-2</v>
      </c>
    </row>
    <row r="65" spans="1:41" x14ac:dyDescent="0.3">
      <c r="A65" s="3"/>
      <c r="B65" s="3" t="str">
        <f t="shared" si="2"/>
        <v>2030</v>
      </c>
      <c r="C65" s="3">
        <v>144749</v>
      </c>
      <c r="D65" s="3">
        <v>8552030</v>
      </c>
      <c r="E65" s="4" t="s">
        <v>107</v>
      </c>
      <c r="F65" s="4" t="s">
        <v>5</v>
      </c>
      <c r="G65" s="6">
        <v>134.5</v>
      </c>
      <c r="H65" s="6">
        <v>9748.3753623931643</v>
      </c>
      <c r="I65" s="6">
        <v>612402.315779394</v>
      </c>
      <c r="J65" s="6">
        <v>611329.21577939403</v>
      </c>
      <c r="K65" s="10">
        <f t="shared" si="3"/>
        <v>1.5918253591165103E-2</v>
      </c>
      <c r="M65" s="6">
        <v>603445.31922629999</v>
      </c>
      <c r="N65" s="6">
        <f t="shared" si="4"/>
        <v>-7883.8965530940332</v>
      </c>
      <c r="O65" s="10">
        <f t="shared" si="5"/>
        <v>-1.2896318954824888E-2</v>
      </c>
      <c r="P65" s="6">
        <v>-2163.4324999999953</v>
      </c>
      <c r="Q65" s="6">
        <v>0</v>
      </c>
      <c r="R65" s="6">
        <v>0</v>
      </c>
      <c r="S65" s="6">
        <v>-5720.4640530940469</v>
      </c>
      <c r="T65" s="6">
        <f t="shared" si="6"/>
        <v>-7883.8965530940422</v>
      </c>
      <c r="V65" s="6">
        <v>609165.78327939403</v>
      </c>
      <c r="W65" s="6">
        <f t="shared" si="7"/>
        <v>-2163.4324999999953</v>
      </c>
      <c r="X65" s="10">
        <f t="shared" si="8"/>
        <v>-3.5388992447249528E-3</v>
      </c>
      <c r="Y65" s="6">
        <v>-2163.4324999999953</v>
      </c>
      <c r="Z65" s="6">
        <v>0</v>
      </c>
      <c r="AA65" s="6">
        <v>0</v>
      </c>
      <c r="AB65" s="6">
        <v>0</v>
      </c>
      <c r="AC65" s="6">
        <f t="shared" si="9"/>
        <v>-2163.4324999999953</v>
      </c>
      <c r="AE65" s="6">
        <v>593528.52027943998</v>
      </c>
      <c r="AF65" s="6">
        <f t="shared" si="10"/>
        <v>9916.7989468600135</v>
      </c>
      <c r="AG65" s="10">
        <f t="shared" si="15"/>
        <v>1.6708209644569517E-2</v>
      </c>
      <c r="AI65" s="6">
        <f t="shared" si="11"/>
        <v>593528.52027943998</v>
      </c>
      <c r="AJ65" s="6">
        <f t="shared" si="12"/>
        <v>15637.262999954051</v>
      </c>
      <c r="AK65" s="10">
        <f t="shared" si="16"/>
        <v>2.6346270593015225E-2</v>
      </c>
      <c r="AM65" s="6">
        <f t="shared" si="13"/>
        <v>593528.52027943998</v>
      </c>
      <c r="AN65" s="6">
        <f t="shared" si="14"/>
        <v>17800.695499954047</v>
      </c>
      <c r="AO65" s="10">
        <f t="shared" si="17"/>
        <v>2.999130604806198E-2</v>
      </c>
    </row>
    <row r="66" spans="1:41" x14ac:dyDescent="0.3">
      <c r="A66" s="3"/>
      <c r="B66" s="3" t="str">
        <f t="shared" si="2"/>
        <v>2039</v>
      </c>
      <c r="C66" s="3">
        <v>147089</v>
      </c>
      <c r="D66" s="3">
        <v>8552039</v>
      </c>
      <c r="E66" s="4" t="s">
        <v>113</v>
      </c>
      <c r="F66" s="4" t="s">
        <v>5</v>
      </c>
      <c r="G66" s="6">
        <v>135.30000000000001</v>
      </c>
      <c r="H66" s="6">
        <v>10513.678411926603</v>
      </c>
      <c r="I66" s="6">
        <v>726130.70648599998</v>
      </c>
      <c r="J66" s="6">
        <v>718874.50648600003</v>
      </c>
      <c r="K66" s="10">
        <f t="shared" si="3"/>
        <v>1.4479043948996406E-2</v>
      </c>
      <c r="M66" s="6">
        <v>718874.50648600003</v>
      </c>
      <c r="N66" s="6">
        <f t="shared" si="4"/>
        <v>0</v>
      </c>
      <c r="O66" s="10">
        <f t="shared" si="5"/>
        <v>0</v>
      </c>
      <c r="P66" s="6">
        <v>-2176.3005000000121</v>
      </c>
      <c r="Q66" s="6">
        <v>0</v>
      </c>
      <c r="R66" s="6">
        <v>2176.3005000000194</v>
      </c>
      <c r="S66" s="6">
        <v>0</v>
      </c>
      <c r="T66" s="6">
        <f t="shared" si="6"/>
        <v>7.2759576141834259E-12</v>
      </c>
      <c r="V66" s="6">
        <v>717702.79176740011</v>
      </c>
      <c r="W66" s="6">
        <f t="shared" si="7"/>
        <v>-1171.7147185999202</v>
      </c>
      <c r="X66" s="10">
        <f t="shared" si="8"/>
        <v>-1.6299294355665666E-3</v>
      </c>
      <c r="Y66" s="6">
        <v>-2176.3005000000121</v>
      </c>
      <c r="Z66" s="6">
        <v>0</v>
      </c>
      <c r="AA66" s="6">
        <v>1004.5857814000192</v>
      </c>
      <c r="AB66" s="6">
        <v>0</v>
      </c>
      <c r="AC66" s="6">
        <f t="shared" si="9"/>
        <v>-1171.7147185999929</v>
      </c>
      <c r="AE66" s="6">
        <v>707157.35929978627</v>
      </c>
      <c r="AF66" s="6">
        <f t="shared" si="10"/>
        <v>11717.147186213755</v>
      </c>
      <c r="AG66" s="10">
        <f t="shared" si="15"/>
        <v>1.6569363285444488E-2</v>
      </c>
      <c r="AI66" s="6">
        <f t="shared" si="11"/>
        <v>707157.35929978627</v>
      </c>
      <c r="AJ66" s="6">
        <f t="shared" si="12"/>
        <v>10545.432467613835</v>
      </c>
      <c r="AK66" s="10">
        <f t="shared" si="16"/>
        <v>1.491242695693038E-2</v>
      </c>
      <c r="AM66" s="6">
        <f t="shared" si="13"/>
        <v>707157.35929978627</v>
      </c>
      <c r="AN66" s="6">
        <f t="shared" si="14"/>
        <v>11717.147186213755</v>
      </c>
      <c r="AO66" s="10">
        <f t="shared" si="17"/>
        <v>1.6569363285444488E-2</v>
      </c>
    </row>
    <row r="67" spans="1:41" x14ac:dyDescent="0.3">
      <c r="A67" s="3"/>
      <c r="B67" s="3" t="str">
        <f t="shared" si="2"/>
        <v>3059</v>
      </c>
      <c r="C67" s="3">
        <v>138359</v>
      </c>
      <c r="D67" s="3">
        <v>8553059</v>
      </c>
      <c r="E67" s="4" t="s">
        <v>188</v>
      </c>
      <c r="F67" s="4" t="s">
        <v>5</v>
      </c>
      <c r="G67" s="6">
        <v>138</v>
      </c>
      <c r="H67" s="6">
        <v>12849.999999999996</v>
      </c>
      <c r="I67" s="6">
        <v>615412.8905948</v>
      </c>
      <c r="J67" s="6">
        <v>613029.07343800005</v>
      </c>
      <c r="K67" s="10">
        <f t="shared" si="3"/>
        <v>2.0880290608765766E-2</v>
      </c>
      <c r="M67" s="6">
        <v>613029.07343800005</v>
      </c>
      <c r="N67" s="6">
        <f t="shared" si="4"/>
        <v>0</v>
      </c>
      <c r="O67" s="10">
        <f t="shared" si="5"/>
        <v>0</v>
      </c>
      <c r="P67" s="6">
        <v>-2219.7299999999814</v>
      </c>
      <c r="Q67" s="6">
        <v>0</v>
      </c>
      <c r="R67" s="6">
        <v>2219.7300000000046</v>
      </c>
      <c r="S67" s="6">
        <v>0</v>
      </c>
      <c r="T67" s="6">
        <f t="shared" si="6"/>
        <v>2.319211489520967E-11</v>
      </c>
      <c r="V67" s="6">
        <v>612064.89878420008</v>
      </c>
      <c r="W67" s="6">
        <f t="shared" si="7"/>
        <v>-964.17465379997157</v>
      </c>
      <c r="X67" s="10">
        <f t="shared" si="8"/>
        <v>-1.5728041223113138E-3</v>
      </c>
      <c r="Y67" s="6">
        <v>-2219.7299999999814</v>
      </c>
      <c r="Z67" s="6">
        <v>0</v>
      </c>
      <c r="AA67" s="6">
        <v>1255.5553462000039</v>
      </c>
      <c r="AB67" s="6">
        <v>0</v>
      </c>
      <c r="AC67" s="6">
        <f t="shared" si="9"/>
        <v>-964.17465379997748</v>
      </c>
      <c r="AE67" s="6">
        <v>603387.32693600003</v>
      </c>
      <c r="AF67" s="6">
        <f t="shared" si="10"/>
        <v>9641.7465020000236</v>
      </c>
      <c r="AG67" s="10">
        <f t="shared" si="15"/>
        <v>1.5979365279282211E-2</v>
      </c>
      <c r="AI67" s="6">
        <f t="shared" si="11"/>
        <v>603387.32693600003</v>
      </c>
      <c r="AJ67" s="6">
        <f t="shared" si="12"/>
        <v>8677.571848200052</v>
      </c>
      <c r="AK67" s="10">
        <f t="shared" si="16"/>
        <v>1.4381428745387725E-2</v>
      </c>
      <c r="AM67" s="6">
        <f t="shared" si="13"/>
        <v>603387.32693600003</v>
      </c>
      <c r="AN67" s="6">
        <f t="shared" si="14"/>
        <v>9641.7465020000236</v>
      </c>
      <c r="AO67" s="10">
        <f t="shared" si="17"/>
        <v>1.5979365279282211E-2</v>
      </c>
    </row>
    <row r="68" spans="1:41" x14ac:dyDescent="0.3">
      <c r="A68" s="3"/>
      <c r="B68" s="3" t="str">
        <f t="shared" si="2"/>
        <v>3067</v>
      </c>
      <c r="C68" s="3">
        <v>140095</v>
      </c>
      <c r="D68" s="3">
        <v>8553067</v>
      </c>
      <c r="E68" s="4" t="s">
        <v>190</v>
      </c>
      <c r="F68" s="4" t="s">
        <v>5</v>
      </c>
      <c r="G68" s="6">
        <v>138</v>
      </c>
      <c r="H68" s="6">
        <v>12639.999999999996</v>
      </c>
      <c r="I68" s="6">
        <v>658757.95794392517</v>
      </c>
      <c r="J68" s="6">
        <v>656458.45794392517</v>
      </c>
      <c r="K68" s="10">
        <f t="shared" si="3"/>
        <v>1.9187623993873543E-2</v>
      </c>
      <c r="M68" s="6">
        <v>644265.42208357749</v>
      </c>
      <c r="N68" s="6">
        <f t="shared" si="4"/>
        <v>-12193.035860347678</v>
      </c>
      <c r="O68" s="10">
        <f t="shared" si="5"/>
        <v>-1.8573964144718524E-2</v>
      </c>
      <c r="P68" s="6">
        <v>-2219.7299999999814</v>
      </c>
      <c r="Q68" s="6">
        <v>0</v>
      </c>
      <c r="R68" s="6">
        <v>0</v>
      </c>
      <c r="S68" s="6">
        <v>-9973.3058603476402</v>
      </c>
      <c r="T68" s="6">
        <f t="shared" si="6"/>
        <v>-12193.035860347622</v>
      </c>
      <c r="V68" s="6">
        <v>650813.81284007791</v>
      </c>
      <c r="W68" s="6">
        <f t="shared" si="7"/>
        <v>-5644.6451038472587</v>
      </c>
      <c r="X68" s="10">
        <f t="shared" si="8"/>
        <v>-8.5986326103965373E-3</v>
      </c>
      <c r="Y68" s="6">
        <v>-2219.7299999999814</v>
      </c>
      <c r="Z68" s="6">
        <v>0</v>
      </c>
      <c r="AA68" s="6">
        <v>0</v>
      </c>
      <c r="AB68" s="6">
        <v>-3424.9151038472401</v>
      </c>
      <c r="AC68" s="6">
        <f t="shared" si="9"/>
        <v>-5644.6451038472214</v>
      </c>
      <c r="AE68" s="6">
        <v>633687.25237849937</v>
      </c>
      <c r="AF68" s="6">
        <f t="shared" si="10"/>
        <v>10578.169705078122</v>
      </c>
      <c r="AG68" s="10">
        <f t="shared" si="15"/>
        <v>1.6693044818834095E-2</v>
      </c>
      <c r="AI68" s="6">
        <f t="shared" si="11"/>
        <v>633687.25237849937</v>
      </c>
      <c r="AJ68" s="6">
        <f t="shared" si="12"/>
        <v>17126.560461578541</v>
      </c>
      <c r="AK68" s="10">
        <f t="shared" si="16"/>
        <v>2.7026834447584722E-2</v>
      </c>
      <c r="AM68" s="6">
        <f t="shared" si="13"/>
        <v>633687.25237849937</v>
      </c>
      <c r="AN68" s="6">
        <f t="shared" si="14"/>
        <v>22771.2055654258</v>
      </c>
      <c r="AO68" s="10">
        <f t="shared" si="17"/>
        <v>3.5934454227942447E-2</v>
      </c>
    </row>
    <row r="69" spans="1:41" x14ac:dyDescent="0.3">
      <c r="A69" s="3"/>
      <c r="B69" s="3" t="str">
        <f t="shared" ref="B69:B132" si="18">RIGHT(D69,4)</f>
        <v>3006</v>
      </c>
      <c r="C69" s="3">
        <v>138838</v>
      </c>
      <c r="D69" s="3">
        <v>8553006</v>
      </c>
      <c r="E69" s="4" t="s">
        <v>174</v>
      </c>
      <c r="F69" s="4" t="s">
        <v>5</v>
      </c>
      <c r="G69" s="6">
        <v>139</v>
      </c>
      <c r="H69" s="6">
        <v>15620</v>
      </c>
      <c r="I69" s="6">
        <v>652080.26851095574</v>
      </c>
      <c r="J69" s="6">
        <v>650215.11851095571</v>
      </c>
      <c r="K69" s="10">
        <f t="shared" ref="K69:K132" si="19">H69/I69</f>
        <v>2.3954106195650918E-2</v>
      </c>
      <c r="M69" s="6">
        <v>640779.6891847935</v>
      </c>
      <c r="N69" s="6">
        <f t="shared" ref="N69:N132" si="20">+M69-J69</f>
        <v>-9435.4293261622079</v>
      </c>
      <c r="O69" s="10">
        <f t="shared" ref="O69:O132" si="21">+N69/J69</f>
        <v>-1.4511242598864958E-2</v>
      </c>
      <c r="P69" s="6">
        <v>-2235.8150000000023</v>
      </c>
      <c r="Q69" s="6">
        <v>0</v>
      </c>
      <c r="R69" s="6">
        <v>0</v>
      </c>
      <c r="S69" s="6">
        <v>-7199.6143261623001</v>
      </c>
      <c r="T69" s="6">
        <f t="shared" ref="T69:T132" si="22">SUM(P69:S69)</f>
        <v>-9435.4293261623025</v>
      </c>
      <c r="V69" s="6">
        <v>647358.17729442753</v>
      </c>
      <c r="W69" s="6">
        <f t="shared" ref="W69:W132" si="23">+V69-$J69</f>
        <v>-2856.9412165281828</v>
      </c>
      <c r="X69" s="10">
        <f t="shared" ref="X69:X132" si="24">+W69/$J69</f>
        <v>-4.3938400310820289E-3</v>
      </c>
      <c r="Y69" s="6">
        <v>-2235.8150000000023</v>
      </c>
      <c r="Z69" s="6">
        <v>0</v>
      </c>
      <c r="AA69" s="6">
        <v>0</v>
      </c>
      <c r="AB69" s="6">
        <v>-621.12621652825396</v>
      </c>
      <c r="AC69" s="6">
        <f t="shared" ref="AC69:AC132" si="25">SUM(Y69:AB69)</f>
        <v>-2856.9412165282565</v>
      </c>
      <c r="AE69" s="6">
        <v>630152.90069794364</v>
      </c>
      <c r="AF69" s="6">
        <f t="shared" ref="AF69:AF132" si="26">$M69-AE69</f>
        <v>10626.788486849866</v>
      </c>
      <c r="AG69" s="10">
        <f t="shared" si="15"/>
        <v>1.6863825390758126E-2</v>
      </c>
      <c r="AI69" s="6">
        <f t="shared" si="11"/>
        <v>630152.90069794364</v>
      </c>
      <c r="AJ69" s="6">
        <f t="shared" si="12"/>
        <v>17205.276596483891</v>
      </c>
      <c r="AK69" s="10">
        <f t="shared" si="16"/>
        <v>2.7303336344921526E-2</v>
      </c>
      <c r="AM69" s="6">
        <f t="shared" si="13"/>
        <v>630152.90069794364</v>
      </c>
      <c r="AN69" s="6">
        <f t="shared" si="14"/>
        <v>20062.217813012074</v>
      </c>
      <c r="AO69" s="10">
        <f t="shared" si="17"/>
        <v>3.18370633393762E-2</v>
      </c>
    </row>
    <row r="70" spans="1:41" x14ac:dyDescent="0.3">
      <c r="A70" s="3"/>
      <c r="B70" s="3" t="str">
        <f t="shared" si="18"/>
        <v>3330</v>
      </c>
      <c r="C70" s="3">
        <v>145972</v>
      </c>
      <c r="D70" s="3">
        <v>8553330</v>
      </c>
      <c r="E70" s="4" t="s">
        <v>215</v>
      </c>
      <c r="F70" s="4" t="s">
        <v>5</v>
      </c>
      <c r="G70" s="6">
        <v>140</v>
      </c>
      <c r="H70" s="6">
        <v>35140.000000000015</v>
      </c>
      <c r="I70" s="6">
        <v>641907.53511506959</v>
      </c>
      <c r="J70" s="6">
        <v>638831.16973506962</v>
      </c>
      <c r="K70" s="10">
        <f t="shared" si="19"/>
        <v>5.4743086936502074E-2</v>
      </c>
      <c r="M70" s="6">
        <v>629612.34934710001</v>
      </c>
      <c r="N70" s="6">
        <f t="shared" si="20"/>
        <v>-9218.8203879696084</v>
      </c>
      <c r="O70" s="10">
        <f t="shared" si="21"/>
        <v>-1.443076171720418E-2</v>
      </c>
      <c r="P70" s="6">
        <v>-2251.9000000000233</v>
      </c>
      <c r="Q70" s="6">
        <v>0</v>
      </c>
      <c r="R70" s="6">
        <v>0</v>
      </c>
      <c r="S70" s="6">
        <v>-6966.920387969597</v>
      </c>
      <c r="T70" s="6">
        <f t="shared" si="22"/>
        <v>-9218.8203879696193</v>
      </c>
      <c r="V70" s="6">
        <v>636084.49483340001</v>
      </c>
      <c r="W70" s="6">
        <f t="shared" si="23"/>
        <v>-2746.6749016696122</v>
      </c>
      <c r="X70" s="10">
        <f t="shared" si="24"/>
        <v>-4.2995317570504402E-3</v>
      </c>
      <c r="Y70" s="6">
        <v>-2251.9000000000233</v>
      </c>
      <c r="Z70" s="6">
        <v>0</v>
      </c>
      <c r="AA70" s="6">
        <v>0</v>
      </c>
      <c r="AB70" s="6">
        <v>-494.77490166959655</v>
      </c>
      <c r="AC70" s="6">
        <f t="shared" si="25"/>
        <v>-2746.6749016696199</v>
      </c>
      <c r="AE70" s="6">
        <v>619157.34508307138</v>
      </c>
      <c r="AF70" s="6">
        <f t="shared" si="26"/>
        <v>10455.004264028626</v>
      </c>
      <c r="AG70" s="10">
        <f t="shared" si="15"/>
        <v>1.6885860027431143E-2</v>
      </c>
      <c r="AI70" s="6">
        <f t="shared" ref="AI70:AI133" si="27">AE70</f>
        <v>619157.34508307138</v>
      </c>
      <c r="AJ70" s="6">
        <f t="shared" ref="AJ70:AJ133" si="28">$V70-AI70</f>
        <v>16927.149750328623</v>
      </c>
      <c r="AK70" s="10">
        <f t="shared" si="16"/>
        <v>2.7339011456058125E-2</v>
      </c>
      <c r="AM70" s="6">
        <f t="shared" ref="AM70:AM133" si="29">AI70</f>
        <v>619157.34508307138</v>
      </c>
      <c r="AN70" s="6">
        <f t="shared" ref="AN70:AN133" si="30">$J70-AM70</f>
        <v>19673.824651998235</v>
      </c>
      <c r="AO70" s="10">
        <f t="shared" si="17"/>
        <v>3.1775161529188724E-2</v>
      </c>
    </row>
    <row r="71" spans="1:41" x14ac:dyDescent="0.3">
      <c r="A71" s="3"/>
      <c r="B71" s="3" t="str">
        <f t="shared" si="18"/>
        <v>3338</v>
      </c>
      <c r="C71" s="3">
        <v>146105</v>
      </c>
      <c r="D71" s="3">
        <v>8553338</v>
      </c>
      <c r="E71" s="4" t="s">
        <v>222</v>
      </c>
      <c r="F71" s="4" t="s">
        <v>5</v>
      </c>
      <c r="G71" s="6">
        <v>141</v>
      </c>
      <c r="H71" s="6">
        <v>32179.999999999982</v>
      </c>
      <c r="I71" s="6">
        <v>660827.50521512388</v>
      </c>
      <c r="J71" s="6">
        <v>660827.50521512388</v>
      </c>
      <c r="K71" s="10">
        <f t="shared" si="19"/>
        <v>4.8696520265941713E-2</v>
      </c>
      <c r="M71" s="6">
        <v>655003.41905949998</v>
      </c>
      <c r="N71" s="6">
        <f t="shared" si="20"/>
        <v>-5824.086155623896</v>
      </c>
      <c r="O71" s="10">
        <f t="shared" si="21"/>
        <v>-8.813322856057482E-3</v>
      </c>
      <c r="P71" s="6">
        <v>-2267.984999999986</v>
      </c>
      <c r="Q71" s="6">
        <v>0</v>
      </c>
      <c r="R71" s="6">
        <v>0</v>
      </c>
      <c r="S71" s="6">
        <v>-3556.1011556239</v>
      </c>
      <c r="T71" s="6">
        <f t="shared" si="22"/>
        <v>-5824.086155623886</v>
      </c>
      <c r="V71" s="6">
        <v>658559.52021512389</v>
      </c>
      <c r="W71" s="6">
        <f t="shared" si="23"/>
        <v>-2267.984999999986</v>
      </c>
      <c r="X71" s="10">
        <f t="shared" si="24"/>
        <v>-3.4320378345354626E-3</v>
      </c>
      <c r="Y71" s="6">
        <v>-2267.984999999986</v>
      </c>
      <c r="Z71" s="6">
        <v>0</v>
      </c>
      <c r="AA71" s="6">
        <v>0</v>
      </c>
      <c r="AB71" s="6">
        <v>0</v>
      </c>
      <c r="AC71" s="6">
        <f t="shared" si="25"/>
        <v>-2267.984999999986</v>
      </c>
      <c r="AE71" s="6">
        <v>644026.16951411031</v>
      </c>
      <c r="AF71" s="6">
        <f t="shared" si="26"/>
        <v>10977.24954538967</v>
      </c>
      <c r="AG71" s="10">
        <f t="shared" ref="AG71:AG134" si="31">+AF71/$AE71</f>
        <v>1.704472592110896E-2</v>
      </c>
      <c r="AI71" s="6">
        <f t="shared" si="27"/>
        <v>644026.16951411031</v>
      </c>
      <c r="AJ71" s="6">
        <f t="shared" si="28"/>
        <v>14533.35070101358</v>
      </c>
      <c r="AK71" s="10">
        <f t="shared" ref="AK71:AK134" si="32">+AJ71/$AE71</f>
        <v>2.2566397747436816E-2</v>
      </c>
      <c r="AM71" s="6">
        <f t="shared" si="29"/>
        <v>644026.16951411031</v>
      </c>
      <c r="AN71" s="6">
        <f t="shared" si="30"/>
        <v>16801.335701013566</v>
      </c>
      <c r="AO71" s="10">
        <f t="shared" ref="AO71:AO134" si="33">+AN71/$AE71</f>
        <v>2.6087970483698576E-2</v>
      </c>
    </row>
    <row r="72" spans="1:41" x14ac:dyDescent="0.3">
      <c r="A72" s="3"/>
      <c r="B72" s="3" t="str">
        <f t="shared" si="18"/>
        <v>3027</v>
      </c>
      <c r="C72" s="3">
        <v>146621</v>
      </c>
      <c r="D72" s="3">
        <v>8553027</v>
      </c>
      <c r="E72" s="4" t="s">
        <v>178</v>
      </c>
      <c r="F72" s="4" t="s">
        <v>5</v>
      </c>
      <c r="G72" s="6">
        <v>141</v>
      </c>
      <c r="H72" s="6">
        <v>22230.000000000022</v>
      </c>
      <c r="I72" s="6">
        <v>668480.25056692376</v>
      </c>
      <c r="J72" s="6">
        <v>665644.20056692371</v>
      </c>
      <c r="K72" s="10">
        <f t="shared" si="19"/>
        <v>3.3254535165619679E-2</v>
      </c>
      <c r="M72" s="6">
        <v>651039.38489712041</v>
      </c>
      <c r="N72" s="6">
        <f t="shared" si="20"/>
        <v>-14604.815669803298</v>
      </c>
      <c r="O72" s="10">
        <f t="shared" si="21"/>
        <v>-2.1940874204814668E-2</v>
      </c>
      <c r="P72" s="6">
        <v>-2267.984999999986</v>
      </c>
      <c r="Q72" s="6">
        <v>0</v>
      </c>
      <c r="R72" s="6">
        <v>0</v>
      </c>
      <c r="S72" s="6">
        <v>-12336.830669803296</v>
      </c>
      <c r="T72" s="6">
        <f t="shared" si="22"/>
        <v>-14604.815669803282</v>
      </c>
      <c r="V72" s="6">
        <v>657702.07506676647</v>
      </c>
      <c r="W72" s="6">
        <f t="shared" si="23"/>
        <v>-7942.1255001572426</v>
      </c>
      <c r="X72" s="10">
        <f t="shared" si="24"/>
        <v>-1.1931487562564205E-2</v>
      </c>
      <c r="Y72" s="6">
        <v>-2267.984999999986</v>
      </c>
      <c r="Z72" s="6">
        <v>0</v>
      </c>
      <c r="AA72" s="6">
        <v>0</v>
      </c>
      <c r="AB72" s="6">
        <v>-5674.1405001572357</v>
      </c>
      <c r="AC72" s="6">
        <f t="shared" si="25"/>
        <v>-7942.1255001572217</v>
      </c>
      <c r="AE72" s="6">
        <v>640276.57774839434</v>
      </c>
      <c r="AF72" s="6">
        <f t="shared" si="26"/>
        <v>10762.807148726075</v>
      </c>
      <c r="AG72" s="10">
        <f t="shared" si="31"/>
        <v>1.6809621845882156E-2</v>
      </c>
      <c r="AI72" s="6">
        <f t="shared" si="27"/>
        <v>640276.57774839434</v>
      </c>
      <c r="AJ72" s="6">
        <f t="shared" si="28"/>
        <v>17425.49731837213</v>
      </c>
      <c r="AK72" s="10">
        <f t="shared" si="32"/>
        <v>2.7215578273456262E-2</v>
      </c>
      <c r="AM72" s="6">
        <f t="shared" si="29"/>
        <v>640276.57774839434</v>
      </c>
      <c r="AN72" s="6">
        <f t="shared" si="30"/>
        <v>25367.622818529373</v>
      </c>
      <c r="AO72" s="10">
        <f t="shared" si="33"/>
        <v>3.9619788853962945E-2</v>
      </c>
    </row>
    <row r="73" spans="1:41" x14ac:dyDescent="0.3">
      <c r="A73" s="3"/>
      <c r="B73" s="3" t="str">
        <f t="shared" si="18"/>
        <v>2018</v>
      </c>
      <c r="C73" s="3">
        <v>139342</v>
      </c>
      <c r="D73" s="3">
        <v>8552018</v>
      </c>
      <c r="E73" s="4" t="s">
        <v>103</v>
      </c>
      <c r="F73" s="4" t="s">
        <v>5</v>
      </c>
      <c r="G73" s="6">
        <v>141</v>
      </c>
      <c r="H73" s="6">
        <v>5999.9999999999991</v>
      </c>
      <c r="I73" s="6">
        <v>630578.29106896627</v>
      </c>
      <c r="J73" s="6">
        <v>627844.44106896629</v>
      </c>
      <c r="K73" s="10">
        <f t="shared" si="19"/>
        <v>9.5150754235904696E-3</v>
      </c>
      <c r="M73" s="6">
        <v>622961.71520692063</v>
      </c>
      <c r="N73" s="6">
        <f t="shared" si="20"/>
        <v>-4882.725862045656</v>
      </c>
      <c r="O73" s="10">
        <f t="shared" si="21"/>
        <v>-7.7769675777209077E-3</v>
      </c>
      <c r="P73" s="6">
        <v>-2267.984999999986</v>
      </c>
      <c r="Q73" s="6">
        <v>0</v>
      </c>
      <c r="R73" s="6">
        <v>0</v>
      </c>
      <c r="S73" s="6">
        <v>-2614.7408620456854</v>
      </c>
      <c r="T73" s="6">
        <f t="shared" si="22"/>
        <v>-4882.7258620456714</v>
      </c>
      <c r="V73" s="6">
        <v>625576.4560689663</v>
      </c>
      <c r="W73" s="6">
        <f t="shared" si="23"/>
        <v>-2267.984999999986</v>
      </c>
      <c r="X73" s="10">
        <f t="shared" si="24"/>
        <v>-3.6123358775599266E-3</v>
      </c>
      <c r="Y73" s="6">
        <v>-2267.984999999986</v>
      </c>
      <c r="Z73" s="6">
        <v>0</v>
      </c>
      <c r="AA73" s="6">
        <v>0</v>
      </c>
      <c r="AB73" s="6">
        <v>0</v>
      </c>
      <c r="AC73" s="6">
        <f t="shared" si="25"/>
        <v>-2267.984999999986</v>
      </c>
      <c r="AE73" s="6">
        <v>612776.41150214593</v>
      </c>
      <c r="AF73" s="6">
        <f t="shared" si="26"/>
        <v>10185.303704774706</v>
      </c>
      <c r="AG73" s="10">
        <f t="shared" si="31"/>
        <v>1.6621566224794274E-2</v>
      </c>
      <c r="AI73" s="6">
        <f t="shared" si="27"/>
        <v>612776.41150214593</v>
      </c>
      <c r="AJ73" s="6">
        <f t="shared" si="28"/>
        <v>12800.044566820376</v>
      </c>
      <c r="AK73" s="10">
        <f t="shared" si="32"/>
        <v>2.0888605250718843E-2</v>
      </c>
      <c r="AM73" s="6">
        <f t="shared" si="29"/>
        <v>612776.41150214593</v>
      </c>
      <c r="AN73" s="6">
        <f t="shared" si="30"/>
        <v>15068.029566820362</v>
      </c>
      <c r="AO73" s="10">
        <f t="shared" si="33"/>
        <v>2.4589767628102627E-2</v>
      </c>
    </row>
    <row r="74" spans="1:41" x14ac:dyDescent="0.3">
      <c r="A74" s="3"/>
      <c r="B74" s="3" t="str">
        <f t="shared" si="18"/>
        <v>3340</v>
      </c>
      <c r="C74" s="3">
        <v>138297</v>
      </c>
      <c r="D74" s="3">
        <v>8553340</v>
      </c>
      <c r="E74" s="4" t="s">
        <v>224</v>
      </c>
      <c r="F74" s="4" t="s">
        <v>5</v>
      </c>
      <c r="G74" s="6">
        <v>143</v>
      </c>
      <c r="H74" s="6">
        <v>28490.000000000015</v>
      </c>
      <c r="I74" s="6">
        <v>669163.23792999994</v>
      </c>
      <c r="J74" s="6">
        <v>669163.23792999994</v>
      </c>
      <c r="K74" s="10">
        <f t="shared" si="19"/>
        <v>4.257556061826024E-2</v>
      </c>
      <c r="M74" s="6">
        <v>669163.23792999994</v>
      </c>
      <c r="N74" s="6">
        <f t="shared" si="20"/>
        <v>0</v>
      </c>
      <c r="O74" s="10">
        <f t="shared" si="21"/>
        <v>0</v>
      </c>
      <c r="P74" s="6">
        <v>-2300.1550000000279</v>
      </c>
      <c r="Q74" s="6">
        <v>0</v>
      </c>
      <c r="R74" s="6">
        <v>2300.1550000000061</v>
      </c>
      <c r="S74" s="6">
        <v>0</v>
      </c>
      <c r="T74" s="6">
        <f t="shared" si="22"/>
        <v>-2.1827872842550278E-11</v>
      </c>
      <c r="V74" s="6">
        <v>668088.9962869999</v>
      </c>
      <c r="W74" s="6">
        <f t="shared" si="23"/>
        <v>-1074.2416430000449</v>
      </c>
      <c r="X74" s="10">
        <f t="shared" si="24"/>
        <v>-1.6053506560269521E-3</v>
      </c>
      <c r="Y74" s="6">
        <v>-2300.1550000000279</v>
      </c>
      <c r="Z74" s="6">
        <v>0</v>
      </c>
      <c r="AA74" s="6">
        <v>1225.9133570000013</v>
      </c>
      <c r="AB74" s="6">
        <v>0</v>
      </c>
      <c r="AC74" s="6">
        <f t="shared" si="25"/>
        <v>-1074.2416430000267</v>
      </c>
      <c r="AE74" s="6">
        <v>658420.82150862494</v>
      </c>
      <c r="AF74" s="6">
        <f t="shared" si="26"/>
        <v>10742.416421375005</v>
      </c>
      <c r="AG74" s="10">
        <f t="shared" si="31"/>
        <v>1.6315426351130796E-2</v>
      </c>
      <c r="AI74" s="6">
        <f t="shared" si="27"/>
        <v>658420.82150862494</v>
      </c>
      <c r="AJ74" s="6">
        <f t="shared" si="28"/>
        <v>9668.1747783749597</v>
      </c>
      <c r="AK74" s="10">
        <f t="shared" si="32"/>
        <v>1.4683883714707694E-2</v>
      </c>
      <c r="AM74" s="6">
        <f t="shared" si="29"/>
        <v>658420.82150862494</v>
      </c>
      <c r="AN74" s="6">
        <f t="shared" si="30"/>
        <v>10742.416421375005</v>
      </c>
      <c r="AO74" s="10">
        <f t="shared" si="33"/>
        <v>1.6315426351130796E-2</v>
      </c>
    </row>
    <row r="75" spans="1:41" x14ac:dyDescent="0.3">
      <c r="A75" s="3"/>
      <c r="B75" s="3" t="str">
        <f t="shared" si="18"/>
        <v>2334</v>
      </c>
      <c r="C75" s="3">
        <v>120061</v>
      </c>
      <c r="D75" s="3">
        <v>8552334</v>
      </c>
      <c r="E75" s="4" t="s">
        <v>47</v>
      </c>
      <c r="F75" s="4" t="s">
        <v>5</v>
      </c>
      <c r="G75" s="6">
        <v>146</v>
      </c>
      <c r="H75" s="6">
        <v>29270.000000000029</v>
      </c>
      <c r="I75" s="6">
        <v>713738.86752297194</v>
      </c>
      <c r="J75" s="6">
        <v>688430.37752297195</v>
      </c>
      <c r="K75" s="10">
        <f t="shared" si="19"/>
        <v>4.1009396197773919E-2</v>
      </c>
      <c r="M75" s="6">
        <v>679079.58208124107</v>
      </c>
      <c r="N75" s="6">
        <f t="shared" si="20"/>
        <v>-9350.7954417308792</v>
      </c>
      <c r="O75" s="10">
        <f t="shared" si="21"/>
        <v>-1.3582775756316558E-2</v>
      </c>
      <c r="P75" s="6">
        <v>-2348.4100000000326</v>
      </c>
      <c r="Q75" s="6">
        <v>0</v>
      </c>
      <c r="R75" s="6">
        <v>0</v>
      </c>
      <c r="S75" s="6">
        <v>-7002.3854417306857</v>
      </c>
      <c r="T75" s="6">
        <f t="shared" si="22"/>
        <v>-9350.7954417307192</v>
      </c>
      <c r="V75" s="6">
        <v>686081.9675229718</v>
      </c>
      <c r="W75" s="6">
        <f t="shared" si="23"/>
        <v>-2348.410000000149</v>
      </c>
      <c r="X75" s="10">
        <f t="shared" si="24"/>
        <v>-3.4112527231147435E-3</v>
      </c>
      <c r="Y75" s="6">
        <v>-2348.4100000000326</v>
      </c>
      <c r="Z75" s="6">
        <v>0</v>
      </c>
      <c r="AA75" s="6">
        <v>0</v>
      </c>
      <c r="AB75" s="6">
        <v>0</v>
      </c>
      <c r="AC75" s="6">
        <f t="shared" si="25"/>
        <v>-2348.4100000000326</v>
      </c>
      <c r="AE75" s="6">
        <v>667626.50240554241</v>
      </c>
      <c r="AF75" s="6">
        <f t="shared" si="26"/>
        <v>11453.079675698653</v>
      </c>
      <c r="AG75" s="10">
        <f t="shared" si="31"/>
        <v>1.7154920654635135E-2</v>
      </c>
      <c r="AI75" s="6">
        <f t="shared" si="27"/>
        <v>667626.50240554241</v>
      </c>
      <c r="AJ75" s="6">
        <f t="shared" si="28"/>
        <v>18455.465117429383</v>
      </c>
      <c r="AK75" s="10">
        <f t="shared" si="32"/>
        <v>2.7643397994135968E-2</v>
      </c>
      <c r="AM75" s="6">
        <f t="shared" si="29"/>
        <v>667626.50240554241</v>
      </c>
      <c r="AN75" s="6">
        <f t="shared" si="30"/>
        <v>20803.875117429532</v>
      </c>
      <c r="AO75" s="10">
        <f t="shared" si="33"/>
        <v>3.1160948587976283E-2</v>
      </c>
    </row>
    <row r="76" spans="1:41" x14ac:dyDescent="0.3">
      <c r="A76" s="3"/>
      <c r="B76" s="3" t="str">
        <f t="shared" si="18"/>
        <v>2011</v>
      </c>
      <c r="C76" s="3">
        <v>139200</v>
      </c>
      <c r="D76" s="3">
        <v>8552011</v>
      </c>
      <c r="E76" s="4" t="s">
        <v>98</v>
      </c>
      <c r="F76" s="4" t="s">
        <v>5</v>
      </c>
      <c r="G76" s="6">
        <v>150</v>
      </c>
      <c r="H76" s="6">
        <v>81400.000000000029</v>
      </c>
      <c r="I76" s="6">
        <v>775411.15806800011</v>
      </c>
      <c r="J76" s="6">
        <v>770607.75806800008</v>
      </c>
      <c r="K76" s="10">
        <f t="shared" si="19"/>
        <v>0.10497656521066158</v>
      </c>
      <c r="M76" s="6">
        <v>770607.75806800008</v>
      </c>
      <c r="N76" s="6">
        <f t="shared" si="20"/>
        <v>0</v>
      </c>
      <c r="O76" s="10">
        <f t="shared" si="21"/>
        <v>0</v>
      </c>
      <c r="P76" s="6">
        <v>-2412.75</v>
      </c>
      <c r="Q76" s="6">
        <v>0</v>
      </c>
      <c r="R76" s="6">
        <v>2412.7500000000036</v>
      </c>
      <c r="S76" s="6">
        <v>0</v>
      </c>
      <c r="T76" s="6">
        <f t="shared" si="22"/>
        <v>3.637978807091713E-12</v>
      </c>
      <c r="V76" s="6">
        <v>769334.60560120002</v>
      </c>
      <c r="W76" s="6">
        <f t="shared" si="23"/>
        <v>-1273.1524668000638</v>
      </c>
      <c r="X76" s="10">
        <f t="shared" si="24"/>
        <v>-1.6521407336879137E-3</v>
      </c>
      <c r="Y76" s="6">
        <v>-2412.75</v>
      </c>
      <c r="Z76" s="6">
        <v>0</v>
      </c>
      <c r="AA76" s="6">
        <v>1139.5975332000016</v>
      </c>
      <c r="AB76" s="6">
        <v>0</v>
      </c>
      <c r="AC76" s="6">
        <f t="shared" si="25"/>
        <v>-1273.1524667999984</v>
      </c>
      <c r="AE76" s="6">
        <v>757876.23335465835</v>
      </c>
      <c r="AF76" s="6">
        <f t="shared" si="26"/>
        <v>12731.524713341729</v>
      </c>
      <c r="AG76" s="10">
        <f t="shared" si="31"/>
        <v>1.6798949687321624E-2</v>
      </c>
      <c r="AI76" s="6">
        <f t="shared" si="27"/>
        <v>757876.23335465835</v>
      </c>
      <c r="AJ76" s="6">
        <f t="shared" si="28"/>
        <v>11458.372246541665</v>
      </c>
      <c r="AK76" s="10">
        <f t="shared" si="32"/>
        <v>1.5119054724572114E-2</v>
      </c>
      <c r="AM76" s="6">
        <f t="shared" si="29"/>
        <v>757876.23335465835</v>
      </c>
      <c r="AN76" s="6">
        <f t="shared" si="30"/>
        <v>12731.524713341729</v>
      </c>
      <c r="AO76" s="10">
        <f t="shared" si="33"/>
        <v>1.6798949687321624E-2</v>
      </c>
    </row>
    <row r="77" spans="1:41" x14ac:dyDescent="0.3">
      <c r="A77" s="3"/>
      <c r="B77" s="3" t="str">
        <f t="shared" si="18"/>
        <v>3300</v>
      </c>
      <c r="C77" s="3">
        <v>120192</v>
      </c>
      <c r="D77" s="3">
        <v>8553300</v>
      </c>
      <c r="E77" s="4" t="s">
        <v>83</v>
      </c>
      <c r="F77" s="4" t="s">
        <v>5</v>
      </c>
      <c r="G77" s="6">
        <v>150</v>
      </c>
      <c r="H77" s="6">
        <v>7280.0000000000018</v>
      </c>
      <c r="I77" s="6">
        <v>665867.90771200007</v>
      </c>
      <c r="J77" s="6">
        <v>665867.90771200007</v>
      </c>
      <c r="K77" s="10">
        <f t="shared" si="19"/>
        <v>1.0933099366531918E-2</v>
      </c>
      <c r="M77" s="6">
        <v>665867.90771200007</v>
      </c>
      <c r="N77" s="6">
        <f t="shared" si="20"/>
        <v>0</v>
      </c>
      <c r="O77" s="10">
        <f t="shared" si="21"/>
        <v>0</v>
      </c>
      <c r="P77" s="6">
        <v>-2412.75</v>
      </c>
      <c r="Q77" s="6">
        <v>0</v>
      </c>
      <c r="R77" s="6">
        <v>2412.7500000000045</v>
      </c>
      <c r="S77" s="6">
        <v>0</v>
      </c>
      <c r="T77" s="6">
        <f t="shared" si="22"/>
        <v>4.5474735088646412E-12</v>
      </c>
      <c r="V77" s="6">
        <v>664800.12750080007</v>
      </c>
      <c r="W77" s="6">
        <f t="shared" si="23"/>
        <v>-1067.7802112000063</v>
      </c>
      <c r="X77" s="10">
        <f t="shared" si="24"/>
        <v>-1.6035916415750144E-3</v>
      </c>
      <c r="Y77" s="6">
        <v>-2412.75</v>
      </c>
      <c r="Z77" s="6">
        <v>0</v>
      </c>
      <c r="AA77" s="6">
        <v>1344.9697888000042</v>
      </c>
      <c r="AB77" s="6">
        <v>0</v>
      </c>
      <c r="AC77" s="6">
        <f t="shared" si="25"/>
        <v>-1067.7802111999958</v>
      </c>
      <c r="AE77" s="6">
        <v>655190.10558125004</v>
      </c>
      <c r="AF77" s="6">
        <f t="shared" si="26"/>
        <v>10677.802130750031</v>
      </c>
      <c r="AG77" s="10">
        <f t="shared" si="31"/>
        <v>1.6297257910018726E-2</v>
      </c>
      <c r="AI77" s="6">
        <f t="shared" si="27"/>
        <v>655190.10558125004</v>
      </c>
      <c r="AJ77" s="6">
        <f t="shared" si="28"/>
        <v>9610.0219195500249</v>
      </c>
      <c r="AK77" s="10">
        <f t="shared" si="32"/>
        <v>1.4667532121878614E-2</v>
      </c>
      <c r="AM77" s="6">
        <f t="shared" si="29"/>
        <v>655190.10558125004</v>
      </c>
      <c r="AN77" s="6">
        <f t="shared" si="30"/>
        <v>10677.802130750031</v>
      </c>
      <c r="AO77" s="10">
        <f t="shared" si="33"/>
        <v>1.6297257910018726E-2</v>
      </c>
    </row>
    <row r="78" spans="1:41" x14ac:dyDescent="0.3">
      <c r="A78" s="3"/>
      <c r="B78" s="3" t="str">
        <f t="shared" si="18"/>
        <v>2073</v>
      </c>
      <c r="C78" s="3">
        <v>141469</v>
      </c>
      <c r="D78" s="3">
        <v>8552073</v>
      </c>
      <c r="E78" s="4" t="s">
        <v>120</v>
      </c>
      <c r="F78" s="4" t="s">
        <v>5</v>
      </c>
      <c r="G78" s="6">
        <v>155</v>
      </c>
      <c r="H78" s="6">
        <v>119789.99999999997</v>
      </c>
      <c r="I78" s="6">
        <v>807210.26284584985</v>
      </c>
      <c r="J78" s="6">
        <v>803717.26284584985</v>
      </c>
      <c r="K78" s="10">
        <f t="shared" si="19"/>
        <v>0.14839999627566164</v>
      </c>
      <c r="M78" s="6">
        <v>793527.10765510006</v>
      </c>
      <c r="N78" s="6">
        <f t="shared" si="20"/>
        <v>-10190.155190749792</v>
      </c>
      <c r="O78" s="10">
        <f t="shared" si="21"/>
        <v>-1.267878103634092E-2</v>
      </c>
      <c r="P78" s="6">
        <v>-2493.1749999999884</v>
      </c>
      <c r="Q78" s="6">
        <v>0</v>
      </c>
      <c r="R78" s="6">
        <v>0</v>
      </c>
      <c r="S78" s="6">
        <v>-7696.9801907497922</v>
      </c>
      <c r="T78" s="6">
        <f t="shared" si="22"/>
        <v>-10190.155190749781</v>
      </c>
      <c r="V78" s="6">
        <v>801224.0878458498</v>
      </c>
      <c r="W78" s="6">
        <f t="shared" si="23"/>
        <v>-2493.1750000000466</v>
      </c>
      <c r="X78" s="10">
        <f t="shared" si="24"/>
        <v>-3.102054808642612E-3</v>
      </c>
      <c r="Y78" s="6">
        <v>-2493.1749999999884</v>
      </c>
      <c r="Z78" s="6">
        <v>0</v>
      </c>
      <c r="AA78" s="6">
        <v>0</v>
      </c>
      <c r="AB78" s="6">
        <v>0</v>
      </c>
      <c r="AC78" s="6">
        <f t="shared" si="25"/>
        <v>-2493.1749999999884</v>
      </c>
      <c r="AE78" s="6">
        <v>779700.69307549903</v>
      </c>
      <c r="AF78" s="6">
        <f t="shared" si="26"/>
        <v>13826.414579601027</v>
      </c>
      <c r="AG78" s="10">
        <f t="shared" si="31"/>
        <v>1.7732977156995042E-2</v>
      </c>
      <c r="AI78" s="6">
        <f t="shared" si="27"/>
        <v>779700.69307549903</v>
      </c>
      <c r="AJ78" s="6">
        <f t="shared" si="28"/>
        <v>21523.394770350773</v>
      </c>
      <c r="AK78" s="10">
        <f t="shared" si="32"/>
        <v>2.760468851893998E-2</v>
      </c>
      <c r="AM78" s="6">
        <f t="shared" si="29"/>
        <v>779700.69307549903</v>
      </c>
      <c r="AN78" s="6">
        <f t="shared" si="30"/>
        <v>24016.569770350819</v>
      </c>
      <c r="AO78" s="10">
        <f t="shared" si="33"/>
        <v>3.0802293730967961E-2</v>
      </c>
    </row>
    <row r="79" spans="1:41" x14ac:dyDescent="0.3">
      <c r="A79" s="3"/>
      <c r="B79" s="3" t="str">
        <f t="shared" si="18"/>
        <v>3339</v>
      </c>
      <c r="C79" s="3">
        <v>138299</v>
      </c>
      <c r="D79" s="3">
        <v>8553339</v>
      </c>
      <c r="E79" s="4" t="s">
        <v>223</v>
      </c>
      <c r="F79" s="4" t="s">
        <v>5</v>
      </c>
      <c r="G79" s="6">
        <v>164</v>
      </c>
      <c r="H79" s="6">
        <v>45739.999999999985</v>
      </c>
      <c r="I79" s="6">
        <v>773055.00810560444</v>
      </c>
      <c r="J79" s="6">
        <v>769153.50810560444</v>
      </c>
      <c r="K79" s="10">
        <f t="shared" si="19"/>
        <v>5.9167846428014599E-2</v>
      </c>
      <c r="M79" s="6">
        <v>755840.9941142</v>
      </c>
      <c r="N79" s="6">
        <f t="shared" si="20"/>
        <v>-13312.513991404441</v>
      </c>
      <c r="O79" s="10">
        <f t="shared" si="21"/>
        <v>-1.73080065957089E-2</v>
      </c>
      <c r="P79" s="6">
        <v>-2637.9400000000605</v>
      </c>
      <c r="Q79" s="6">
        <v>0</v>
      </c>
      <c r="R79" s="6">
        <v>0</v>
      </c>
      <c r="S79" s="6">
        <v>-10674.573991404395</v>
      </c>
      <c r="T79" s="6">
        <f t="shared" si="22"/>
        <v>-13312.513991404456</v>
      </c>
      <c r="V79" s="6">
        <v>763920.36034679995</v>
      </c>
      <c r="W79" s="6">
        <f t="shared" si="23"/>
        <v>-5233.1477588044945</v>
      </c>
      <c r="X79" s="10">
        <f t="shared" si="24"/>
        <v>-6.8037754539968702E-3</v>
      </c>
      <c r="Y79" s="6">
        <v>-2637.9400000000605</v>
      </c>
      <c r="Z79" s="6">
        <v>0</v>
      </c>
      <c r="AA79" s="6">
        <v>0</v>
      </c>
      <c r="AB79" s="6">
        <v>-2595.2077588043953</v>
      </c>
      <c r="AC79" s="6">
        <f t="shared" si="25"/>
        <v>-5233.1477588044563</v>
      </c>
      <c r="AE79" s="6">
        <v>742789.7101697129</v>
      </c>
      <c r="AF79" s="6">
        <f t="shared" si="26"/>
        <v>13051.283944487106</v>
      </c>
      <c r="AG79" s="10">
        <f t="shared" si="31"/>
        <v>1.7570631049136563E-2</v>
      </c>
      <c r="AI79" s="6">
        <f t="shared" si="27"/>
        <v>742789.7101697129</v>
      </c>
      <c r="AJ79" s="6">
        <f t="shared" si="28"/>
        <v>21130.650177087053</v>
      </c>
      <c r="AK79" s="10">
        <f t="shared" si="32"/>
        <v>2.8447688340027102E-2</v>
      </c>
      <c r="AM79" s="6">
        <f t="shared" si="29"/>
        <v>742789.7101697129</v>
      </c>
      <c r="AN79" s="6">
        <f t="shared" si="30"/>
        <v>26363.797935891547</v>
      </c>
      <c r="AO79" s="10">
        <f t="shared" si="33"/>
        <v>3.549294985503762E-2</v>
      </c>
    </row>
    <row r="80" spans="1:41" x14ac:dyDescent="0.3">
      <c r="A80" s="3"/>
      <c r="B80" s="3" t="str">
        <f t="shared" si="18"/>
        <v>2016</v>
      </c>
      <c r="C80" s="3">
        <v>141279</v>
      </c>
      <c r="D80" s="3">
        <v>8552016</v>
      </c>
      <c r="E80" s="4" t="s">
        <v>102</v>
      </c>
      <c r="F80" s="4" t="s">
        <v>5</v>
      </c>
      <c r="G80" s="6">
        <v>165</v>
      </c>
      <c r="H80" s="6">
        <v>7549.9999999999991</v>
      </c>
      <c r="I80" s="6">
        <v>706765.45</v>
      </c>
      <c r="J80" s="6">
        <v>703725</v>
      </c>
      <c r="K80" s="10">
        <f t="shared" si="19"/>
        <v>1.0682468985998112E-2</v>
      </c>
      <c r="M80" s="6">
        <v>703725</v>
      </c>
      <c r="N80" s="6">
        <f t="shared" si="20"/>
        <v>0</v>
      </c>
      <c r="O80" s="10">
        <f t="shared" si="21"/>
        <v>0</v>
      </c>
      <c r="P80" s="6">
        <v>-2654.0250000000233</v>
      </c>
      <c r="Q80" s="6">
        <v>2654.0250000000233</v>
      </c>
      <c r="R80" s="6">
        <v>0</v>
      </c>
      <c r="S80" s="6">
        <v>0</v>
      </c>
      <c r="T80" s="6">
        <f t="shared" si="22"/>
        <v>0</v>
      </c>
      <c r="V80" s="6">
        <v>700206.375</v>
      </c>
      <c r="W80" s="6">
        <f t="shared" si="23"/>
        <v>-3518.625</v>
      </c>
      <c r="X80" s="10">
        <f t="shared" si="24"/>
        <v>-5.0000000000000001E-3</v>
      </c>
      <c r="Y80" s="6">
        <v>-2654.0250000000233</v>
      </c>
      <c r="Z80" s="6">
        <v>-864.59999999997672</v>
      </c>
      <c r="AA80" s="6">
        <v>0</v>
      </c>
      <c r="AB80" s="6">
        <v>0</v>
      </c>
      <c r="AC80" s="6">
        <f t="shared" si="25"/>
        <v>-3518.625</v>
      </c>
      <c r="AE80" s="6">
        <v>689700</v>
      </c>
      <c r="AF80" s="6">
        <f t="shared" si="26"/>
        <v>14025</v>
      </c>
      <c r="AG80" s="10">
        <f t="shared" si="31"/>
        <v>2.033492822966507E-2</v>
      </c>
      <c r="AI80" s="6">
        <f t="shared" si="27"/>
        <v>689700</v>
      </c>
      <c r="AJ80" s="6">
        <f t="shared" si="28"/>
        <v>10506.375</v>
      </c>
      <c r="AK80" s="10">
        <f t="shared" si="32"/>
        <v>1.5233253588516746E-2</v>
      </c>
      <c r="AM80" s="6">
        <f t="shared" si="29"/>
        <v>689700</v>
      </c>
      <c r="AN80" s="6">
        <f t="shared" si="30"/>
        <v>14025</v>
      </c>
      <c r="AO80" s="10">
        <f t="shared" si="33"/>
        <v>2.033492822966507E-2</v>
      </c>
    </row>
    <row r="81" spans="1:41" x14ac:dyDescent="0.3">
      <c r="A81" s="3"/>
      <c r="B81" s="3" t="str">
        <f t="shared" si="18"/>
        <v>2187</v>
      </c>
      <c r="C81" s="3">
        <v>139845</v>
      </c>
      <c r="D81" s="3">
        <v>8552187</v>
      </c>
      <c r="E81" s="4" t="s">
        <v>147</v>
      </c>
      <c r="F81" s="4" t="s">
        <v>5</v>
      </c>
      <c r="G81" s="6">
        <v>168</v>
      </c>
      <c r="H81" s="6">
        <v>27110.000000000007</v>
      </c>
      <c r="I81" s="6">
        <v>750246.2890674161</v>
      </c>
      <c r="J81" s="6">
        <v>747226.13437849947</v>
      </c>
      <c r="K81" s="10">
        <f t="shared" si="19"/>
        <v>3.6134800524903282E-2</v>
      </c>
      <c r="M81" s="6">
        <v>736013.05190049997</v>
      </c>
      <c r="N81" s="6">
        <f t="shared" si="20"/>
        <v>-11213.082477999502</v>
      </c>
      <c r="O81" s="10">
        <f t="shared" si="21"/>
        <v>-1.5006277165781829E-2</v>
      </c>
      <c r="P81" s="6">
        <v>-2702.2800000000279</v>
      </c>
      <c r="Q81" s="6">
        <v>0</v>
      </c>
      <c r="R81" s="6">
        <v>0</v>
      </c>
      <c r="S81" s="6">
        <v>-8510.8024779994394</v>
      </c>
      <c r="T81" s="6">
        <f t="shared" si="22"/>
        <v>-11213.082477999467</v>
      </c>
      <c r="V81" s="6">
        <v>743839.95657699998</v>
      </c>
      <c r="W81" s="6">
        <f t="shared" si="23"/>
        <v>-3386.1778014994925</v>
      </c>
      <c r="X81" s="10">
        <f t="shared" si="24"/>
        <v>-4.5316640381106643E-3</v>
      </c>
      <c r="Y81" s="6">
        <v>-2702.2800000000279</v>
      </c>
      <c r="Z81" s="6">
        <v>0</v>
      </c>
      <c r="AA81" s="6">
        <v>0</v>
      </c>
      <c r="AB81" s="6">
        <v>-683.89780149943931</v>
      </c>
      <c r="AC81" s="6">
        <f t="shared" si="25"/>
        <v>-3386.177801499467</v>
      </c>
      <c r="AE81" s="6">
        <v>723369.59055984567</v>
      </c>
      <c r="AF81" s="6">
        <f t="shared" si="26"/>
        <v>12643.461340654292</v>
      </c>
      <c r="AG81" s="10">
        <f t="shared" si="31"/>
        <v>1.747856352500109E-2</v>
      </c>
      <c r="AI81" s="6">
        <f t="shared" si="27"/>
        <v>723369.59055984567</v>
      </c>
      <c r="AJ81" s="6">
        <f t="shared" si="28"/>
        <v>20470.366017154302</v>
      </c>
      <c r="AK81" s="10">
        <f t="shared" si="32"/>
        <v>2.8298626710740547E-2</v>
      </c>
      <c r="AM81" s="6">
        <f t="shared" si="29"/>
        <v>723369.59055984567</v>
      </c>
      <c r="AN81" s="6">
        <f t="shared" si="30"/>
        <v>23856.543818653794</v>
      </c>
      <c r="AO81" s="10">
        <f t="shared" si="33"/>
        <v>3.2979743868124488E-2</v>
      </c>
    </row>
    <row r="82" spans="1:41" x14ac:dyDescent="0.3">
      <c r="A82" s="3"/>
      <c r="B82" s="3" t="str">
        <f t="shared" si="18"/>
        <v>2049</v>
      </c>
      <c r="C82" s="3">
        <v>119930</v>
      </c>
      <c r="D82" s="3">
        <v>8552049</v>
      </c>
      <c r="E82" s="4" t="s">
        <v>22</v>
      </c>
      <c r="F82" s="4" t="s">
        <v>5</v>
      </c>
      <c r="G82" s="6">
        <v>169</v>
      </c>
      <c r="H82" s="6">
        <v>53790.000000000015</v>
      </c>
      <c r="I82" s="6">
        <v>807696.39751552802</v>
      </c>
      <c r="J82" s="6">
        <v>791948.39751552802</v>
      </c>
      <c r="K82" s="10">
        <f t="shared" si="19"/>
        <v>6.6596805638180281E-2</v>
      </c>
      <c r="M82" s="6">
        <v>786322.21848659997</v>
      </c>
      <c r="N82" s="6">
        <f t="shared" si="20"/>
        <v>-5626.179028928047</v>
      </c>
      <c r="O82" s="10">
        <f t="shared" si="21"/>
        <v>-7.1042242734227299E-3</v>
      </c>
      <c r="P82" s="6">
        <v>-2718.3649999999907</v>
      </c>
      <c r="Q82" s="6">
        <v>0</v>
      </c>
      <c r="R82" s="6">
        <v>0</v>
      </c>
      <c r="S82" s="6">
        <v>-2907.8140289280659</v>
      </c>
      <c r="T82" s="6">
        <f t="shared" si="22"/>
        <v>-5626.1790289280561</v>
      </c>
      <c r="V82" s="6">
        <v>789230.03251552803</v>
      </c>
      <c r="W82" s="6">
        <f t="shared" si="23"/>
        <v>-2718.3649999999907</v>
      </c>
      <c r="X82" s="10">
        <f t="shared" si="24"/>
        <v>-3.43250268392227E-3</v>
      </c>
      <c r="Y82" s="6">
        <v>-2718.3649999999907</v>
      </c>
      <c r="Z82" s="6">
        <v>0</v>
      </c>
      <c r="AA82" s="6">
        <v>0</v>
      </c>
      <c r="AB82" s="6">
        <v>0</v>
      </c>
      <c r="AC82" s="6">
        <f t="shared" si="25"/>
        <v>-2718.3649999999907</v>
      </c>
      <c r="AE82" s="6">
        <v>772643.99462599994</v>
      </c>
      <c r="AF82" s="6">
        <f t="shared" si="26"/>
        <v>13678.223860600032</v>
      </c>
      <c r="AG82" s="10">
        <f t="shared" si="31"/>
        <v>1.7703138775084903E-2</v>
      </c>
      <c r="AI82" s="6">
        <f t="shared" si="27"/>
        <v>772643.99462599994</v>
      </c>
      <c r="AJ82" s="6">
        <f t="shared" si="28"/>
        <v>16586.037889528088</v>
      </c>
      <c r="AK82" s="10">
        <f t="shared" si="32"/>
        <v>2.1466597818516141E-2</v>
      </c>
      <c r="AM82" s="6">
        <f t="shared" si="29"/>
        <v>772643.99462599994</v>
      </c>
      <c r="AN82" s="6">
        <f t="shared" si="30"/>
        <v>19304.402889528079</v>
      </c>
      <c r="AO82" s="10">
        <f t="shared" si="33"/>
        <v>2.4984861105239571E-2</v>
      </c>
    </row>
    <row r="83" spans="1:41" x14ac:dyDescent="0.3">
      <c r="A83" s="3"/>
      <c r="B83" s="3" t="str">
        <f t="shared" si="18"/>
        <v>2164</v>
      </c>
      <c r="C83" s="3">
        <v>139767</v>
      </c>
      <c r="D83" s="3">
        <v>8552164</v>
      </c>
      <c r="E83" s="4" t="s">
        <v>137</v>
      </c>
      <c r="F83" s="4" t="s">
        <v>5</v>
      </c>
      <c r="G83" s="6">
        <v>170</v>
      </c>
      <c r="H83" s="6">
        <v>77000.000000000029</v>
      </c>
      <c r="I83" s="6">
        <v>830494.26304599992</v>
      </c>
      <c r="J83" s="6">
        <v>825443.52304599993</v>
      </c>
      <c r="K83" s="10">
        <f t="shared" si="19"/>
        <v>9.2715872253695639E-2</v>
      </c>
      <c r="M83" s="6">
        <v>825443.52304600005</v>
      </c>
      <c r="N83" s="6">
        <f t="shared" si="20"/>
        <v>0</v>
      </c>
      <c r="O83" s="10">
        <f t="shared" si="21"/>
        <v>0</v>
      </c>
      <c r="P83" s="6">
        <v>-2734.4499999999534</v>
      </c>
      <c r="Q83" s="6">
        <v>0</v>
      </c>
      <c r="R83" s="6">
        <v>2734.4500000000053</v>
      </c>
      <c r="S83" s="6">
        <v>0</v>
      </c>
      <c r="T83" s="6">
        <f t="shared" si="22"/>
        <v>5.184119800105691E-11</v>
      </c>
      <c r="V83" s="6">
        <v>824062.84947140003</v>
      </c>
      <c r="W83" s="6">
        <f t="shared" si="23"/>
        <v>-1380.6735745999031</v>
      </c>
      <c r="X83" s="10">
        <f t="shared" si="24"/>
        <v>-1.6726445069252321E-3</v>
      </c>
      <c r="Y83" s="6">
        <v>-2734.4499999999534</v>
      </c>
      <c r="Z83" s="6">
        <v>0</v>
      </c>
      <c r="AA83" s="6">
        <v>1353.776425400004</v>
      </c>
      <c r="AB83" s="6">
        <v>0</v>
      </c>
      <c r="AC83" s="6">
        <f t="shared" si="25"/>
        <v>-1380.6735745999495</v>
      </c>
      <c r="AE83" s="6">
        <v>811636.78734415735</v>
      </c>
      <c r="AF83" s="6">
        <f t="shared" si="26"/>
        <v>13806.735701842699</v>
      </c>
      <c r="AG83" s="10">
        <f t="shared" si="31"/>
        <v>1.7010978207408736E-2</v>
      </c>
      <c r="AI83" s="6">
        <f t="shared" si="27"/>
        <v>811636.78734415735</v>
      </c>
      <c r="AJ83" s="6">
        <f t="shared" si="28"/>
        <v>12426.06212724268</v>
      </c>
      <c r="AK83" s="10">
        <f t="shared" si="32"/>
        <v>1.5309880381227313E-2</v>
      </c>
      <c r="AM83" s="6">
        <f t="shared" si="29"/>
        <v>811636.78734415735</v>
      </c>
      <c r="AN83" s="6">
        <f t="shared" si="30"/>
        <v>13806.735701842583</v>
      </c>
      <c r="AO83" s="10">
        <f t="shared" si="33"/>
        <v>1.7010978207408593E-2</v>
      </c>
    </row>
    <row r="84" spans="1:41" x14ac:dyDescent="0.3">
      <c r="A84" s="3"/>
      <c r="B84" s="3" t="str">
        <f t="shared" si="18"/>
        <v>2090</v>
      </c>
      <c r="C84" s="3">
        <v>119949</v>
      </c>
      <c r="D84" s="3">
        <v>8552090</v>
      </c>
      <c r="E84" s="4" t="s">
        <v>29</v>
      </c>
      <c r="F84" s="4" t="s">
        <v>5</v>
      </c>
      <c r="G84" s="6">
        <v>180</v>
      </c>
      <c r="H84" s="6">
        <v>7169.9999999999973</v>
      </c>
      <c r="I84" s="6">
        <v>776415</v>
      </c>
      <c r="J84" s="6">
        <v>767700</v>
      </c>
      <c r="K84" s="10">
        <f t="shared" si="19"/>
        <v>9.234752033384204E-3</v>
      </c>
      <c r="M84" s="6">
        <v>767700</v>
      </c>
      <c r="N84" s="6">
        <f t="shared" si="20"/>
        <v>0</v>
      </c>
      <c r="O84" s="10">
        <f t="shared" si="21"/>
        <v>0</v>
      </c>
      <c r="P84" s="6">
        <v>-2895.3000000000466</v>
      </c>
      <c r="Q84" s="6">
        <v>2895.3000000000466</v>
      </c>
      <c r="R84" s="6">
        <v>0</v>
      </c>
      <c r="S84" s="6">
        <v>0</v>
      </c>
      <c r="T84" s="6">
        <f t="shared" si="22"/>
        <v>0</v>
      </c>
      <c r="V84" s="6">
        <v>763861.5</v>
      </c>
      <c r="W84" s="6">
        <f t="shared" si="23"/>
        <v>-3838.5</v>
      </c>
      <c r="X84" s="10">
        <f t="shared" si="24"/>
        <v>-5.0000000000000001E-3</v>
      </c>
      <c r="Y84" s="6">
        <v>-2895.3000000000466</v>
      </c>
      <c r="Z84" s="6">
        <v>-943.19999999995343</v>
      </c>
      <c r="AA84" s="6">
        <v>0</v>
      </c>
      <c r="AB84" s="6">
        <v>0</v>
      </c>
      <c r="AC84" s="6">
        <f t="shared" si="25"/>
        <v>-3838.5</v>
      </c>
      <c r="AE84" s="6">
        <v>752400</v>
      </c>
      <c r="AF84" s="6">
        <f t="shared" si="26"/>
        <v>15300</v>
      </c>
      <c r="AG84" s="10">
        <f t="shared" si="31"/>
        <v>2.033492822966507E-2</v>
      </c>
      <c r="AI84" s="6">
        <f t="shared" si="27"/>
        <v>752400</v>
      </c>
      <c r="AJ84" s="6">
        <f t="shared" si="28"/>
        <v>11461.5</v>
      </c>
      <c r="AK84" s="10">
        <f t="shared" si="32"/>
        <v>1.5233253588516746E-2</v>
      </c>
      <c r="AM84" s="6">
        <f t="shared" si="29"/>
        <v>752400</v>
      </c>
      <c r="AN84" s="6">
        <f t="shared" si="30"/>
        <v>15300</v>
      </c>
      <c r="AO84" s="10">
        <f t="shared" si="33"/>
        <v>2.033492822966507E-2</v>
      </c>
    </row>
    <row r="85" spans="1:41" x14ac:dyDescent="0.3">
      <c r="A85" s="3"/>
      <c r="B85" s="3" t="str">
        <f t="shared" si="18"/>
        <v>2373</v>
      </c>
      <c r="C85" s="3">
        <v>120096</v>
      </c>
      <c r="D85" s="3">
        <v>8552373</v>
      </c>
      <c r="E85" s="4" t="s">
        <v>50</v>
      </c>
      <c r="F85" s="4" t="s">
        <v>5</v>
      </c>
      <c r="G85" s="6">
        <v>181</v>
      </c>
      <c r="H85" s="6">
        <v>62990.000000000029</v>
      </c>
      <c r="I85" s="6">
        <v>882824.85606060608</v>
      </c>
      <c r="J85" s="6">
        <v>859247.10606060608</v>
      </c>
      <c r="K85" s="10">
        <f t="shared" si="19"/>
        <v>7.1350505785573115E-2</v>
      </c>
      <c r="M85" s="6">
        <v>849332.07026130008</v>
      </c>
      <c r="N85" s="6">
        <f t="shared" si="20"/>
        <v>-9915.0357993060024</v>
      </c>
      <c r="O85" s="10">
        <f t="shared" si="21"/>
        <v>-1.1539213492104163E-2</v>
      </c>
      <c r="P85" s="6">
        <v>-2911.3850000000093</v>
      </c>
      <c r="Q85" s="6">
        <v>0</v>
      </c>
      <c r="R85" s="6">
        <v>0</v>
      </c>
      <c r="S85" s="6">
        <v>-7003.6507993060286</v>
      </c>
      <c r="T85" s="6">
        <f t="shared" si="22"/>
        <v>-9915.0357993060388</v>
      </c>
      <c r="V85" s="6">
        <v>856335.72106060607</v>
      </c>
      <c r="W85" s="6">
        <f t="shared" si="23"/>
        <v>-2911.3850000000093</v>
      </c>
      <c r="X85" s="10">
        <f t="shared" si="24"/>
        <v>-3.3882977079176314E-3</v>
      </c>
      <c r="Y85" s="6">
        <v>-2911.3850000000093</v>
      </c>
      <c r="Z85" s="6">
        <v>0</v>
      </c>
      <c r="AA85" s="6">
        <v>0</v>
      </c>
      <c r="AB85" s="6">
        <v>0</v>
      </c>
      <c r="AC85" s="6">
        <f t="shared" si="25"/>
        <v>-2911.3850000000093</v>
      </c>
      <c r="AE85" s="6">
        <v>834357.85531672742</v>
      </c>
      <c r="AF85" s="6">
        <f t="shared" si="26"/>
        <v>14974.214944572654</v>
      </c>
      <c r="AG85" s="10">
        <f t="shared" si="31"/>
        <v>1.7946993426325865E-2</v>
      </c>
      <c r="AI85" s="6">
        <f t="shared" si="27"/>
        <v>834357.85531672742</v>
      </c>
      <c r="AJ85" s="6">
        <f t="shared" si="28"/>
        <v>21977.865743878647</v>
      </c>
      <c r="AK85" s="10">
        <f t="shared" si="32"/>
        <v>2.6341054505366539E-2</v>
      </c>
      <c r="AM85" s="6">
        <f t="shared" si="29"/>
        <v>834357.85531672742</v>
      </c>
      <c r="AN85" s="6">
        <f t="shared" si="30"/>
        <v>24889.250743878656</v>
      </c>
      <c r="AO85" s="10">
        <f t="shared" si="33"/>
        <v>2.9830426579288982E-2</v>
      </c>
    </row>
    <row r="86" spans="1:41" x14ac:dyDescent="0.3">
      <c r="A86" s="3"/>
      <c r="B86" s="3" t="str">
        <f t="shared" si="18"/>
        <v>3106</v>
      </c>
      <c r="C86" s="3">
        <v>120175</v>
      </c>
      <c r="D86" s="3">
        <v>8553106</v>
      </c>
      <c r="E86" s="4" t="s">
        <v>80</v>
      </c>
      <c r="F86" s="4" t="s">
        <v>5</v>
      </c>
      <c r="G86" s="6">
        <v>181</v>
      </c>
      <c r="H86" s="6">
        <v>28540.000000000007</v>
      </c>
      <c r="I86" s="6">
        <v>859639.02841399994</v>
      </c>
      <c r="J86" s="6">
        <v>844941.17841399997</v>
      </c>
      <c r="K86" s="10">
        <f t="shared" si="19"/>
        <v>3.3199981686098154E-2</v>
      </c>
      <c r="M86" s="6">
        <v>844941.17841399997</v>
      </c>
      <c r="N86" s="6">
        <f t="shared" si="20"/>
        <v>0</v>
      </c>
      <c r="O86" s="10">
        <f t="shared" si="21"/>
        <v>0</v>
      </c>
      <c r="P86" s="6">
        <v>-2911.3850000000093</v>
      </c>
      <c r="Q86" s="6">
        <v>0</v>
      </c>
      <c r="R86" s="6">
        <v>2911.3850000000057</v>
      </c>
      <c r="S86" s="6">
        <v>0</v>
      </c>
      <c r="T86" s="6">
        <f t="shared" si="22"/>
        <v>-3.637978807091713E-12</v>
      </c>
      <c r="V86" s="6">
        <v>843522.27414260001</v>
      </c>
      <c r="W86" s="6">
        <f t="shared" si="23"/>
        <v>-1418.9042713999515</v>
      </c>
      <c r="X86" s="10">
        <f t="shared" si="24"/>
        <v>-1.6792935504259731E-3</v>
      </c>
      <c r="Y86" s="6">
        <v>-2911.3850000000093</v>
      </c>
      <c r="Z86" s="6">
        <v>0</v>
      </c>
      <c r="AA86" s="6">
        <v>1492.480728600005</v>
      </c>
      <c r="AB86" s="6">
        <v>0</v>
      </c>
      <c r="AC86" s="6">
        <f t="shared" si="25"/>
        <v>-1418.9042714000043</v>
      </c>
      <c r="AE86" s="6">
        <v>830752.13574743189</v>
      </c>
      <c r="AF86" s="6">
        <f t="shared" si="26"/>
        <v>14189.042666568072</v>
      </c>
      <c r="AG86" s="10">
        <f t="shared" si="31"/>
        <v>1.7079754665694741E-2</v>
      </c>
      <c r="AI86" s="6">
        <f t="shared" si="27"/>
        <v>830752.13574743189</v>
      </c>
      <c r="AJ86" s="6">
        <f t="shared" si="28"/>
        <v>12770.13839516812</v>
      </c>
      <c r="AK86" s="10">
        <f t="shared" si="32"/>
        <v>1.537177919341581E-2</v>
      </c>
      <c r="AM86" s="6">
        <f t="shared" si="29"/>
        <v>830752.13574743189</v>
      </c>
      <c r="AN86" s="6">
        <f t="shared" si="30"/>
        <v>14189.042666568072</v>
      </c>
      <c r="AO86" s="10">
        <f t="shared" si="33"/>
        <v>1.7079754665694741E-2</v>
      </c>
    </row>
    <row r="87" spans="1:41" x14ac:dyDescent="0.3">
      <c r="A87" s="3"/>
      <c r="B87" s="3" t="str">
        <f t="shared" si="18"/>
        <v>2116</v>
      </c>
      <c r="C87" s="3">
        <v>119957</v>
      </c>
      <c r="D87" s="3">
        <v>8552116</v>
      </c>
      <c r="E87" s="4" t="s">
        <v>34</v>
      </c>
      <c r="F87" s="4" t="s">
        <v>5</v>
      </c>
      <c r="G87" s="6">
        <v>184</v>
      </c>
      <c r="H87" s="6">
        <v>103049.99999999994</v>
      </c>
      <c r="I87" s="6">
        <v>958569.89020599995</v>
      </c>
      <c r="J87" s="6">
        <v>946742.39020599995</v>
      </c>
      <c r="K87" s="10">
        <f t="shared" si="19"/>
        <v>0.10750389831027776</v>
      </c>
      <c r="M87" s="6">
        <v>946742.39020599995</v>
      </c>
      <c r="N87" s="6">
        <f t="shared" si="20"/>
        <v>0</v>
      </c>
      <c r="O87" s="10">
        <f t="shared" si="21"/>
        <v>0</v>
      </c>
      <c r="P87" s="6">
        <v>-2959.640000000014</v>
      </c>
      <c r="Q87" s="6">
        <v>0</v>
      </c>
      <c r="R87" s="6">
        <v>2959.6400000000067</v>
      </c>
      <c r="S87" s="6">
        <v>0</v>
      </c>
      <c r="T87" s="6">
        <f t="shared" si="22"/>
        <v>-7.2759576141834259E-12</v>
      </c>
      <c r="V87" s="6">
        <v>945123.87571539998</v>
      </c>
      <c r="W87" s="6">
        <f t="shared" si="23"/>
        <v>-1618.5144905999769</v>
      </c>
      <c r="X87" s="10">
        <f t="shared" si="24"/>
        <v>-1.7095616583174301E-3</v>
      </c>
      <c r="Y87" s="6">
        <v>-2959.640000000014</v>
      </c>
      <c r="Z87" s="6">
        <v>0</v>
      </c>
      <c r="AA87" s="6">
        <v>1341.125509400008</v>
      </c>
      <c r="AB87" s="6">
        <v>0</v>
      </c>
      <c r="AC87" s="6">
        <f t="shared" si="25"/>
        <v>-1618.514490600006</v>
      </c>
      <c r="AE87" s="6">
        <v>930557.24531538284</v>
      </c>
      <c r="AF87" s="6">
        <f t="shared" si="26"/>
        <v>16185.144890617114</v>
      </c>
      <c r="AG87" s="10">
        <f t="shared" si="31"/>
        <v>1.7392959941042285E-2</v>
      </c>
      <c r="AI87" s="6">
        <f t="shared" si="27"/>
        <v>930557.24531538284</v>
      </c>
      <c r="AJ87" s="6">
        <f t="shared" si="28"/>
        <v>14566.630400017137</v>
      </c>
      <c r="AK87" s="10">
        <f t="shared" si="32"/>
        <v>1.5653663945284998E-2</v>
      </c>
      <c r="AM87" s="6">
        <f t="shared" si="29"/>
        <v>930557.24531538284</v>
      </c>
      <c r="AN87" s="6">
        <f t="shared" si="30"/>
        <v>16185.144890617114</v>
      </c>
      <c r="AO87" s="10">
        <f t="shared" si="33"/>
        <v>1.7392959941042285E-2</v>
      </c>
    </row>
    <row r="88" spans="1:41" x14ac:dyDescent="0.3">
      <c r="A88" s="3"/>
      <c r="B88" s="3" t="str">
        <f t="shared" si="18"/>
        <v>3348</v>
      </c>
      <c r="C88" s="3">
        <v>138296</v>
      </c>
      <c r="D88" s="3">
        <v>8553348</v>
      </c>
      <c r="E88" s="4" t="s">
        <v>229</v>
      </c>
      <c r="F88" s="4" t="s">
        <v>5</v>
      </c>
      <c r="G88" s="6">
        <v>186</v>
      </c>
      <c r="H88" s="6">
        <v>47180.000000000015</v>
      </c>
      <c r="I88" s="6">
        <v>881026.78050094261</v>
      </c>
      <c r="J88" s="6">
        <v>881026.78050094261</v>
      </c>
      <c r="K88" s="10">
        <f t="shared" si="19"/>
        <v>5.3551153091139815E-2</v>
      </c>
      <c r="M88" s="6">
        <v>870241.89235670003</v>
      </c>
      <c r="N88" s="6">
        <f t="shared" si="20"/>
        <v>-10784.888144242577</v>
      </c>
      <c r="O88" s="10">
        <f t="shared" si="21"/>
        <v>-1.2241271642288106E-2</v>
      </c>
      <c r="P88" s="6">
        <v>-2991.8100000000559</v>
      </c>
      <c r="Q88" s="6">
        <v>0</v>
      </c>
      <c r="R88" s="6">
        <v>0</v>
      </c>
      <c r="S88" s="6">
        <v>-7793.0781442425341</v>
      </c>
      <c r="T88" s="6">
        <f t="shared" si="22"/>
        <v>-10784.88814424259</v>
      </c>
      <c r="V88" s="6">
        <v>878034.97050094255</v>
      </c>
      <c r="W88" s="6">
        <f t="shared" si="23"/>
        <v>-2991.8100000000559</v>
      </c>
      <c r="X88" s="10">
        <f t="shared" si="24"/>
        <v>-3.3958218594660017E-3</v>
      </c>
      <c r="Y88" s="6">
        <v>-2991.8100000000559</v>
      </c>
      <c r="Z88" s="6">
        <v>0</v>
      </c>
      <c r="AA88" s="6">
        <v>0</v>
      </c>
      <c r="AB88" s="6">
        <v>0</v>
      </c>
      <c r="AC88" s="6">
        <f t="shared" si="25"/>
        <v>-2991.8100000000559</v>
      </c>
      <c r="AE88" s="6">
        <v>854837.60274710483</v>
      </c>
      <c r="AF88" s="6">
        <f t="shared" si="26"/>
        <v>15404.289609595202</v>
      </c>
      <c r="AG88" s="10">
        <f t="shared" si="31"/>
        <v>1.8020135707755486E-2</v>
      </c>
      <c r="AI88" s="6">
        <f t="shared" si="27"/>
        <v>854837.60274710483</v>
      </c>
      <c r="AJ88" s="6">
        <f t="shared" si="28"/>
        <v>23197.367753837723</v>
      </c>
      <c r="AK88" s="10">
        <f t="shared" si="32"/>
        <v>2.7136578549294858E-2</v>
      </c>
      <c r="AM88" s="6">
        <f t="shared" si="29"/>
        <v>854837.60274710483</v>
      </c>
      <c r="AN88" s="6">
        <f t="shared" si="30"/>
        <v>26189.177753837779</v>
      </c>
      <c r="AO88" s="10">
        <f t="shared" si="33"/>
        <v>3.0636436288806527E-2</v>
      </c>
    </row>
    <row r="89" spans="1:41" x14ac:dyDescent="0.3">
      <c r="A89" s="3"/>
      <c r="B89" s="3" t="str">
        <f t="shared" si="18"/>
        <v>2037</v>
      </c>
      <c r="C89" s="3">
        <v>138807</v>
      </c>
      <c r="D89" s="3">
        <v>8552037</v>
      </c>
      <c r="E89" s="4" t="s">
        <v>111</v>
      </c>
      <c r="F89" s="4" t="s">
        <v>5</v>
      </c>
      <c r="G89" s="6">
        <v>187</v>
      </c>
      <c r="H89" s="6">
        <v>9989.9999999999982</v>
      </c>
      <c r="I89" s="6">
        <v>799221.32</v>
      </c>
      <c r="J89" s="6">
        <v>797555</v>
      </c>
      <c r="K89" s="10">
        <f t="shared" si="19"/>
        <v>1.2499666550436866E-2</v>
      </c>
      <c r="M89" s="6">
        <v>797555</v>
      </c>
      <c r="N89" s="6">
        <f t="shared" si="20"/>
        <v>0</v>
      </c>
      <c r="O89" s="10">
        <f t="shared" si="21"/>
        <v>0</v>
      </c>
      <c r="P89" s="6">
        <v>-3007.8950000000186</v>
      </c>
      <c r="Q89" s="6">
        <v>3007.8950000000186</v>
      </c>
      <c r="R89" s="6">
        <v>0</v>
      </c>
      <c r="S89" s="6">
        <v>0</v>
      </c>
      <c r="T89" s="6">
        <f t="shared" si="22"/>
        <v>0</v>
      </c>
      <c r="V89" s="6">
        <v>793567.22499999998</v>
      </c>
      <c r="W89" s="6">
        <f t="shared" si="23"/>
        <v>-3987.7750000000233</v>
      </c>
      <c r="X89" s="10">
        <f t="shared" si="24"/>
        <v>-5.0000000000000296E-3</v>
      </c>
      <c r="Y89" s="6">
        <v>-3007.8950000000186</v>
      </c>
      <c r="Z89" s="6">
        <v>-979.88000000000466</v>
      </c>
      <c r="AA89" s="6">
        <v>0</v>
      </c>
      <c r="AB89" s="6">
        <v>0</v>
      </c>
      <c r="AC89" s="6">
        <f t="shared" si="25"/>
        <v>-3987.7750000000233</v>
      </c>
      <c r="AE89" s="6">
        <v>781660</v>
      </c>
      <c r="AF89" s="6">
        <f t="shared" si="26"/>
        <v>15895</v>
      </c>
      <c r="AG89" s="10">
        <f t="shared" si="31"/>
        <v>2.033492822966507E-2</v>
      </c>
      <c r="AI89" s="6">
        <f t="shared" si="27"/>
        <v>781660</v>
      </c>
      <c r="AJ89" s="6">
        <f t="shared" si="28"/>
        <v>11907.224999999977</v>
      </c>
      <c r="AK89" s="10">
        <f t="shared" si="32"/>
        <v>1.5233253588516717E-2</v>
      </c>
      <c r="AM89" s="6">
        <f t="shared" si="29"/>
        <v>781660</v>
      </c>
      <c r="AN89" s="6">
        <f t="shared" si="30"/>
        <v>15895</v>
      </c>
      <c r="AO89" s="10">
        <f t="shared" si="33"/>
        <v>2.033492822966507E-2</v>
      </c>
    </row>
    <row r="90" spans="1:41" x14ac:dyDescent="0.3">
      <c r="A90" s="3"/>
      <c r="B90" s="3" t="str">
        <f t="shared" si="18"/>
        <v>2007</v>
      </c>
      <c r="C90" s="3">
        <v>119906</v>
      </c>
      <c r="D90" s="3">
        <v>8552007</v>
      </c>
      <c r="E90" s="4" t="s">
        <v>7</v>
      </c>
      <c r="F90" s="4" t="s">
        <v>5</v>
      </c>
      <c r="G90" s="6">
        <v>188</v>
      </c>
      <c r="H90" s="6">
        <v>66299.999999999985</v>
      </c>
      <c r="I90" s="6">
        <v>888968.74351870175</v>
      </c>
      <c r="J90" s="6">
        <v>869507.74351870175</v>
      </c>
      <c r="K90" s="10">
        <f t="shared" si="19"/>
        <v>7.4580799925059671E-2</v>
      </c>
      <c r="M90" s="6">
        <v>856565.06521150004</v>
      </c>
      <c r="N90" s="6">
        <f t="shared" si="20"/>
        <v>-12942.678307201713</v>
      </c>
      <c r="O90" s="10">
        <f t="shared" si="21"/>
        <v>-1.4885063880886918E-2</v>
      </c>
      <c r="P90" s="6">
        <v>-3023.9799999999814</v>
      </c>
      <c r="Q90" s="6">
        <v>0</v>
      </c>
      <c r="R90" s="6">
        <v>0</v>
      </c>
      <c r="S90" s="6">
        <v>-9918.698307201772</v>
      </c>
      <c r="T90" s="6">
        <f t="shared" si="22"/>
        <v>-12942.678307201753</v>
      </c>
      <c r="V90" s="6">
        <v>865926.91227099998</v>
      </c>
      <c r="W90" s="6">
        <f t="shared" si="23"/>
        <v>-3580.8312477017753</v>
      </c>
      <c r="X90" s="10">
        <f t="shared" si="24"/>
        <v>-4.1182281289536982E-3</v>
      </c>
      <c r="Y90" s="6">
        <v>-3023.9799999999814</v>
      </c>
      <c r="Z90" s="6">
        <v>0</v>
      </c>
      <c r="AA90" s="6">
        <v>0</v>
      </c>
      <c r="AB90" s="6">
        <v>-556.8512477017714</v>
      </c>
      <c r="AC90" s="6">
        <f t="shared" si="25"/>
        <v>-3580.8312477017525</v>
      </c>
      <c r="AE90" s="6">
        <v>841442.0814520719</v>
      </c>
      <c r="AF90" s="6">
        <f t="shared" si="26"/>
        <v>15122.983759428142</v>
      </c>
      <c r="AG90" s="10">
        <f t="shared" si="31"/>
        <v>1.7972697221572867E-2</v>
      </c>
      <c r="AI90" s="6">
        <f t="shared" si="27"/>
        <v>841442.0814520719</v>
      </c>
      <c r="AJ90" s="6">
        <f t="shared" si="28"/>
        <v>24484.83081892808</v>
      </c>
      <c r="AK90" s="10">
        <f t="shared" si="32"/>
        <v>2.9098652609190576E-2</v>
      </c>
      <c r="AM90" s="6">
        <f t="shared" si="29"/>
        <v>841442.0814520719</v>
      </c>
      <c r="AN90" s="6">
        <f t="shared" si="30"/>
        <v>28065.662066629855</v>
      </c>
      <c r="AO90" s="10">
        <f t="shared" si="33"/>
        <v>3.3354241112112076E-2</v>
      </c>
    </row>
    <row r="91" spans="1:41" x14ac:dyDescent="0.3">
      <c r="A91" s="3"/>
      <c r="B91" s="3" t="str">
        <f t="shared" si="18"/>
        <v>2173</v>
      </c>
      <c r="C91" s="3">
        <v>138321</v>
      </c>
      <c r="D91" s="3">
        <v>8552173</v>
      </c>
      <c r="E91" s="4" t="s">
        <v>142</v>
      </c>
      <c r="F91" s="4" t="s">
        <v>5</v>
      </c>
      <c r="G91" s="6">
        <v>190</v>
      </c>
      <c r="H91" s="6">
        <v>17149.999999999996</v>
      </c>
      <c r="I91" s="6">
        <v>815585.41121951211</v>
      </c>
      <c r="J91" s="6">
        <v>811864.45121951215</v>
      </c>
      <c r="K91" s="10">
        <f t="shared" si="19"/>
        <v>2.1027840572033149E-2</v>
      </c>
      <c r="M91" s="6">
        <v>810350</v>
      </c>
      <c r="N91" s="6">
        <f t="shared" si="20"/>
        <v>-1514.4512195121497</v>
      </c>
      <c r="O91" s="10">
        <f t="shared" si="21"/>
        <v>-1.8653991035538912E-3</v>
      </c>
      <c r="P91" s="6">
        <v>-3056.1500000000233</v>
      </c>
      <c r="Q91" s="6">
        <v>1541.6987804878736</v>
      </c>
      <c r="R91" s="6">
        <v>0</v>
      </c>
      <c r="S91" s="6">
        <v>0</v>
      </c>
      <c r="T91" s="6">
        <f t="shared" si="22"/>
        <v>-1514.4512195121497</v>
      </c>
      <c r="V91" s="6">
        <v>808808.30121951213</v>
      </c>
      <c r="W91" s="6">
        <f t="shared" si="23"/>
        <v>-3056.1500000000233</v>
      </c>
      <c r="X91" s="10">
        <f t="shared" si="24"/>
        <v>-3.7643599192073757E-3</v>
      </c>
      <c r="Y91" s="6">
        <v>-3056.1500000000233</v>
      </c>
      <c r="Z91" s="6">
        <v>0</v>
      </c>
      <c r="AA91" s="6">
        <v>0</v>
      </c>
      <c r="AB91" s="6">
        <v>0</v>
      </c>
      <c r="AC91" s="6">
        <f t="shared" si="25"/>
        <v>-3056.1500000000233</v>
      </c>
      <c r="AE91" s="6">
        <v>794200</v>
      </c>
      <c r="AF91" s="6">
        <f t="shared" si="26"/>
        <v>16150</v>
      </c>
      <c r="AG91" s="10">
        <f t="shared" si="31"/>
        <v>2.033492822966507E-2</v>
      </c>
      <c r="AI91" s="6">
        <f t="shared" si="27"/>
        <v>794200</v>
      </c>
      <c r="AJ91" s="6">
        <f t="shared" si="28"/>
        <v>14608.301219512126</v>
      </c>
      <c r="AK91" s="10">
        <f t="shared" si="32"/>
        <v>1.8393731074681601E-2</v>
      </c>
      <c r="AM91" s="6">
        <f t="shared" si="29"/>
        <v>794200</v>
      </c>
      <c r="AN91" s="6">
        <f t="shared" si="30"/>
        <v>17664.45121951215</v>
      </c>
      <c r="AO91" s="10">
        <f t="shared" si="33"/>
        <v>2.2241817199083542E-2</v>
      </c>
    </row>
    <row r="92" spans="1:41" x14ac:dyDescent="0.3">
      <c r="A92" s="3"/>
      <c r="B92" s="3" t="str">
        <f t="shared" si="18"/>
        <v>2004</v>
      </c>
      <c r="C92" s="3">
        <v>139340</v>
      </c>
      <c r="D92" s="3">
        <v>8552004</v>
      </c>
      <c r="E92" s="4" t="s">
        <v>92</v>
      </c>
      <c r="F92" s="4" t="s">
        <v>5</v>
      </c>
      <c r="G92" s="6">
        <v>191</v>
      </c>
      <c r="H92" s="6">
        <v>25570</v>
      </c>
      <c r="I92" s="6">
        <v>816991.15</v>
      </c>
      <c r="J92" s="6">
        <v>814615</v>
      </c>
      <c r="K92" s="10">
        <f t="shared" si="19"/>
        <v>3.1297768647799915E-2</v>
      </c>
      <c r="M92" s="6">
        <v>814615</v>
      </c>
      <c r="N92" s="6">
        <f t="shared" si="20"/>
        <v>0</v>
      </c>
      <c r="O92" s="10">
        <f t="shared" si="21"/>
        <v>0</v>
      </c>
      <c r="P92" s="6">
        <v>-3072.234999999986</v>
      </c>
      <c r="Q92" s="6">
        <v>3072.234999999986</v>
      </c>
      <c r="R92" s="6">
        <v>0</v>
      </c>
      <c r="S92" s="6">
        <v>0</v>
      </c>
      <c r="T92" s="6">
        <f t="shared" si="22"/>
        <v>0</v>
      </c>
      <c r="V92" s="6">
        <v>810567.44000000006</v>
      </c>
      <c r="W92" s="6">
        <f t="shared" si="23"/>
        <v>-4047.5599999999395</v>
      </c>
      <c r="X92" s="10">
        <f t="shared" si="24"/>
        <v>-4.9686784554666182E-3</v>
      </c>
      <c r="Y92" s="6">
        <v>-3072.234999999986</v>
      </c>
      <c r="Z92" s="6">
        <v>-1000.8399999999674</v>
      </c>
      <c r="AA92" s="6">
        <v>25.514999999964083</v>
      </c>
      <c r="AB92" s="6">
        <v>0</v>
      </c>
      <c r="AC92" s="6">
        <f t="shared" si="25"/>
        <v>-4047.5599999999895</v>
      </c>
      <c r="AE92" s="6">
        <v>798380</v>
      </c>
      <c r="AF92" s="6">
        <f t="shared" si="26"/>
        <v>16235</v>
      </c>
      <c r="AG92" s="10">
        <f t="shared" si="31"/>
        <v>2.033492822966507E-2</v>
      </c>
      <c r="AI92" s="6">
        <f t="shared" si="27"/>
        <v>798380</v>
      </c>
      <c r="AJ92" s="6">
        <f t="shared" si="28"/>
        <v>12187.440000000061</v>
      </c>
      <c r="AK92" s="10">
        <f t="shared" si="32"/>
        <v>1.5265212054410256E-2</v>
      </c>
      <c r="AM92" s="6">
        <f t="shared" si="29"/>
        <v>798380</v>
      </c>
      <c r="AN92" s="6">
        <f t="shared" si="30"/>
        <v>16235</v>
      </c>
      <c r="AO92" s="10">
        <f t="shared" si="33"/>
        <v>2.033492822966507E-2</v>
      </c>
    </row>
    <row r="93" spans="1:41" x14ac:dyDescent="0.3">
      <c r="A93" s="3"/>
      <c r="B93" s="3" t="str">
        <f t="shared" si="18"/>
        <v>2019</v>
      </c>
      <c r="C93" s="3">
        <v>119912</v>
      </c>
      <c r="D93" s="3">
        <v>8552019</v>
      </c>
      <c r="E93" s="4" t="s">
        <v>9</v>
      </c>
      <c r="F93" s="4" t="s">
        <v>5</v>
      </c>
      <c r="G93" s="6">
        <v>192</v>
      </c>
      <c r="H93" s="6">
        <v>9320.0000000000036</v>
      </c>
      <c r="I93" s="6">
        <v>830707.5</v>
      </c>
      <c r="J93" s="6">
        <v>818880</v>
      </c>
      <c r="K93" s="10">
        <f t="shared" si="19"/>
        <v>1.1219352178715137E-2</v>
      </c>
      <c r="M93" s="6">
        <v>818880</v>
      </c>
      <c r="N93" s="6">
        <f t="shared" si="20"/>
        <v>0</v>
      </c>
      <c r="O93" s="10">
        <f t="shared" si="21"/>
        <v>0</v>
      </c>
      <c r="P93" s="6">
        <v>-3088.3200000000652</v>
      </c>
      <c r="Q93" s="6">
        <v>3088.3200000000652</v>
      </c>
      <c r="R93" s="6">
        <v>0</v>
      </c>
      <c r="S93" s="6">
        <v>0</v>
      </c>
      <c r="T93" s="6">
        <f t="shared" si="22"/>
        <v>0</v>
      </c>
      <c r="V93" s="6">
        <v>814822.67999999993</v>
      </c>
      <c r="W93" s="6">
        <f t="shared" si="23"/>
        <v>-4057.3200000000652</v>
      </c>
      <c r="X93" s="10">
        <f t="shared" si="24"/>
        <v>-4.9547186400938662E-3</v>
      </c>
      <c r="Y93" s="6">
        <v>-3088.3200000000652</v>
      </c>
      <c r="Z93" s="6">
        <v>-1006.0799999998417</v>
      </c>
      <c r="AA93" s="6">
        <v>37.079999999877032</v>
      </c>
      <c r="AB93" s="6">
        <v>0</v>
      </c>
      <c r="AC93" s="6">
        <f t="shared" si="25"/>
        <v>-4057.3200000000297</v>
      </c>
      <c r="AE93" s="6">
        <v>802560</v>
      </c>
      <c r="AF93" s="6">
        <f t="shared" si="26"/>
        <v>16320</v>
      </c>
      <c r="AG93" s="10">
        <f t="shared" si="31"/>
        <v>2.033492822966507E-2</v>
      </c>
      <c r="AI93" s="6">
        <f t="shared" si="27"/>
        <v>802560</v>
      </c>
      <c r="AJ93" s="6">
        <f t="shared" si="28"/>
        <v>12262.679999999935</v>
      </c>
      <c r="AK93" s="10">
        <f t="shared" si="32"/>
        <v>1.5279455741626712E-2</v>
      </c>
      <c r="AM93" s="6">
        <f t="shared" si="29"/>
        <v>802560</v>
      </c>
      <c r="AN93" s="6">
        <f t="shared" si="30"/>
        <v>16320</v>
      </c>
      <c r="AO93" s="10">
        <f t="shared" si="33"/>
        <v>2.033492822966507E-2</v>
      </c>
    </row>
    <row r="94" spans="1:41" x14ac:dyDescent="0.3">
      <c r="A94" s="3"/>
      <c r="B94" s="3" t="str">
        <f t="shared" si="18"/>
        <v>2177</v>
      </c>
      <c r="C94" s="3">
        <v>119981</v>
      </c>
      <c r="D94" s="3">
        <v>8552177</v>
      </c>
      <c r="E94" s="4" t="s">
        <v>41</v>
      </c>
      <c r="F94" s="4" t="s">
        <v>5</v>
      </c>
      <c r="G94" s="6">
        <v>193</v>
      </c>
      <c r="H94" s="6">
        <v>160720.00000000006</v>
      </c>
      <c r="I94" s="6">
        <v>1133972.7301059999</v>
      </c>
      <c r="J94" s="6">
        <v>1114052.7301059999</v>
      </c>
      <c r="K94" s="10">
        <f t="shared" si="19"/>
        <v>0.14173180336089433</v>
      </c>
      <c r="M94" s="6">
        <v>1114052.7301059999</v>
      </c>
      <c r="N94" s="6">
        <f t="shared" si="20"/>
        <v>0</v>
      </c>
      <c r="O94" s="10">
        <f t="shared" si="21"/>
        <v>0</v>
      </c>
      <c r="P94" s="6">
        <v>-3104.4050000000279</v>
      </c>
      <c r="Q94" s="6">
        <v>0</v>
      </c>
      <c r="R94" s="6">
        <v>3104.4050000000134</v>
      </c>
      <c r="S94" s="6">
        <v>0</v>
      </c>
      <c r="T94" s="6">
        <f t="shared" si="22"/>
        <v>-1.4551915228366852E-11</v>
      </c>
      <c r="V94" s="6">
        <v>1112106.1561254</v>
      </c>
      <c r="W94" s="6">
        <f t="shared" si="23"/>
        <v>-1946.5739805998746</v>
      </c>
      <c r="X94" s="10">
        <f t="shared" si="24"/>
        <v>-1.7472907053642443E-3</v>
      </c>
      <c r="Y94" s="6">
        <v>-3104.4050000000279</v>
      </c>
      <c r="Z94" s="6">
        <v>0</v>
      </c>
      <c r="AA94" s="6">
        <v>1157.8310194000078</v>
      </c>
      <c r="AB94" s="6">
        <v>0</v>
      </c>
      <c r="AC94" s="6">
        <f t="shared" si="25"/>
        <v>-1946.5739806000201</v>
      </c>
      <c r="AE94" s="6">
        <v>1094586.990264745</v>
      </c>
      <c r="AF94" s="6">
        <f t="shared" si="26"/>
        <v>19465.739841254894</v>
      </c>
      <c r="AG94" s="10">
        <f t="shared" si="31"/>
        <v>1.7783638956412925E-2</v>
      </c>
      <c r="AI94" s="6">
        <f t="shared" si="27"/>
        <v>1094586.990264745</v>
      </c>
      <c r="AJ94" s="6">
        <f t="shared" si="28"/>
        <v>17519.165860655019</v>
      </c>
      <c r="AK94" s="10">
        <f t="shared" si="32"/>
        <v>1.6005275063992588E-2</v>
      </c>
      <c r="AM94" s="6">
        <f t="shared" si="29"/>
        <v>1094586.990264745</v>
      </c>
      <c r="AN94" s="6">
        <f t="shared" si="30"/>
        <v>19465.739841254894</v>
      </c>
      <c r="AO94" s="10">
        <f t="shared" si="33"/>
        <v>1.7783638956412925E-2</v>
      </c>
    </row>
    <row r="95" spans="1:41" x14ac:dyDescent="0.3">
      <c r="A95" s="3"/>
      <c r="B95" s="3" t="str">
        <f t="shared" si="18"/>
        <v>3347</v>
      </c>
      <c r="C95" s="3">
        <v>138080</v>
      </c>
      <c r="D95" s="3">
        <v>8553347</v>
      </c>
      <c r="E95" s="4" t="s">
        <v>228</v>
      </c>
      <c r="F95" s="4" t="s">
        <v>5</v>
      </c>
      <c r="G95" s="6">
        <v>193</v>
      </c>
      <c r="H95" s="6">
        <v>25670</v>
      </c>
      <c r="I95" s="6">
        <v>830754.46552474494</v>
      </c>
      <c r="J95" s="6">
        <v>826689.36086474499</v>
      </c>
      <c r="K95" s="10">
        <f t="shared" si="19"/>
        <v>3.0899623252443883E-2</v>
      </c>
      <c r="M95" s="6">
        <v>823145</v>
      </c>
      <c r="N95" s="6">
        <f t="shared" si="20"/>
        <v>-3544.3608647449873</v>
      </c>
      <c r="O95" s="10">
        <f t="shared" si="21"/>
        <v>-4.2874156031686029E-3</v>
      </c>
      <c r="P95" s="6">
        <v>-3104.4050000000279</v>
      </c>
      <c r="Q95" s="6">
        <v>0</v>
      </c>
      <c r="R95" s="6">
        <v>0</v>
      </c>
      <c r="S95" s="6">
        <v>-439.9558647449594</v>
      </c>
      <c r="T95" s="6">
        <f t="shared" si="22"/>
        <v>-3544.3608647449873</v>
      </c>
      <c r="V95" s="6">
        <v>823584.95586474496</v>
      </c>
      <c r="W95" s="6">
        <f t="shared" si="23"/>
        <v>-3104.4050000000279</v>
      </c>
      <c r="X95" s="10">
        <f t="shared" si="24"/>
        <v>-3.7552255381062549E-3</v>
      </c>
      <c r="Y95" s="6">
        <v>-3104.4050000000279</v>
      </c>
      <c r="Z95" s="6">
        <v>0</v>
      </c>
      <c r="AA95" s="6">
        <v>0</v>
      </c>
      <c r="AB95" s="6">
        <v>0</v>
      </c>
      <c r="AC95" s="6">
        <f t="shared" si="25"/>
        <v>-3104.4050000000279</v>
      </c>
      <c r="AE95" s="6">
        <v>806740</v>
      </c>
      <c r="AF95" s="6">
        <f t="shared" si="26"/>
        <v>16405</v>
      </c>
      <c r="AG95" s="10">
        <f t="shared" si="31"/>
        <v>2.033492822966507E-2</v>
      </c>
      <c r="AI95" s="6">
        <f t="shared" si="27"/>
        <v>806740</v>
      </c>
      <c r="AJ95" s="6">
        <f t="shared" si="28"/>
        <v>16844.955864744959</v>
      </c>
      <c r="AK95" s="10">
        <f t="shared" si="32"/>
        <v>2.0880278484697621E-2</v>
      </c>
      <c r="AM95" s="6">
        <f t="shared" si="29"/>
        <v>806740</v>
      </c>
      <c r="AN95" s="6">
        <f t="shared" si="30"/>
        <v>19949.360864744987</v>
      </c>
      <c r="AO95" s="10">
        <f t="shared" si="33"/>
        <v>2.4728364609099569E-2</v>
      </c>
    </row>
    <row r="96" spans="1:41" x14ac:dyDescent="0.3">
      <c r="A96" s="3"/>
      <c r="B96" s="3" t="str">
        <f t="shared" si="18"/>
        <v>3017</v>
      </c>
      <c r="C96" s="3">
        <v>120120</v>
      </c>
      <c r="D96" s="3">
        <v>8553017</v>
      </c>
      <c r="E96" s="4" t="s">
        <v>55</v>
      </c>
      <c r="F96" s="4" t="s">
        <v>5</v>
      </c>
      <c r="G96" s="6">
        <v>193</v>
      </c>
      <c r="H96" s="6">
        <v>17500</v>
      </c>
      <c r="I96" s="6">
        <v>844808</v>
      </c>
      <c r="J96" s="6">
        <v>823145</v>
      </c>
      <c r="K96" s="10">
        <f t="shared" si="19"/>
        <v>2.0714765958655696E-2</v>
      </c>
      <c r="M96" s="6">
        <v>823145</v>
      </c>
      <c r="N96" s="6">
        <f t="shared" si="20"/>
        <v>0</v>
      </c>
      <c r="O96" s="10">
        <f t="shared" si="21"/>
        <v>0</v>
      </c>
      <c r="P96" s="6">
        <v>-3104.4050000000279</v>
      </c>
      <c r="Q96" s="6">
        <v>3104.4050000000279</v>
      </c>
      <c r="R96" s="6">
        <v>0</v>
      </c>
      <c r="S96" s="6">
        <v>0</v>
      </c>
      <c r="T96" s="6">
        <f t="shared" si="22"/>
        <v>0</v>
      </c>
      <c r="V96" s="6">
        <v>819077.92</v>
      </c>
      <c r="W96" s="6">
        <f t="shared" si="23"/>
        <v>-4067.0799999999581</v>
      </c>
      <c r="X96" s="10">
        <f t="shared" si="24"/>
        <v>-4.9409034860200306E-3</v>
      </c>
      <c r="Y96" s="6">
        <v>-3104.4050000000279</v>
      </c>
      <c r="Z96" s="6">
        <v>-1011.3199999999488</v>
      </c>
      <c r="AA96" s="6">
        <v>48.644999999964725</v>
      </c>
      <c r="AB96" s="6">
        <v>0</v>
      </c>
      <c r="AC96" s="6">
        <f t="shared" si="25"/>
        <v>-4067.0800000000122</v>
      </c>
      <c r="AE96" s="6">
        <v>806740</v>
      </c>
      <c r="AF96" s="6">
        <f t="shared" si="26"/>
        <v>16405</v>
      </c>
      <c r="AG96" s="10">
        <f t="shared" si="31"/>
        <v>2.033492822966507E-2</v>
      </c>
      <c r="AI96" s="6">
        <f t="shared" si="27"/>
        <v>806740</v>
      </c>
      <c r="AJ96" s="6">
        <f t="shared" si="28"/>
        <v>12337.920000000042</v>
      </c>
      <c r="AK96" s="10">
        <f t="shared" si="32"/>
        <v>1.5293551825867122E-2</v>
      </c>
      <c r="AM96" s="6">
        <f t="shared" si="29"/>
        <v>806740</v>
      </c>
      <c r="AN96" s="6">
        <f t="shared" si="30"/>
        <v>16405</v>
      </c>
      <c r="AO96" s="10">
        <f t="shared" si="33"/>
        <v>2.033492822966507E-2</v>
      </c>
    </row>
    <row r="97" spans="1:41" x14ac:dyDescent="0.3">
      <c r="A97" s="3"/>
      <c r="B97" s="3" t="str">
        <f t="shared" si="18"/>
        <v>2193</v>
      </c>
      <c r="C97" s="3">
        <v>119993</v>
      </c>
      <c r="D97" s="3">
        <v>8552193</v>
      </c>
      <c r="E97" s="4" t="s">
        <v>45</v>
      </c>
      <c r="F97" s="4" t="s">
        <v>5</v>
      </c>
      <c r="G97" s="6">
        <v>196</v>
      </c>
      <c r="H97" s="6">
        <v>59729.999999999942</v>
      </c>
      <c r="I97" s="6">
        <v>921688.04065040639</v>
      </c>
      <c r="J97" s="6">
        <v>902639.54065040639</v>
      </c>
      <c r="K97" s="10">
        <f t="shared" si="19"/>
        <v>6.4805007080107446E-2</v>
      </c>
      <c r="M97" s="6">
        <v>898919.66480270005</v>
      </c>
      <c r="N97" s="6">
        <f t="shared" si="20"/>
        <v>-3719.8758477063384</v>
      </c>
      <c r="O97" s="10">
        <f t="shared" si="21"/>
        <v>-4.1211089035895132E-3</v>
      </c>
      <c r="P97" s="6">
        <v>-3152.6600000000326</v>
      </c>
      <c r="Q97" s="6">
        <v>0</v>
      </c>
      <c r="R97" s="6">
        <v>0</v>
      </c>
      <c r="S97" s="6">
        <v>-567.21584770646166</v>
      </c>
      <c r="T97" s="6">
        <f t="shared" si="22"/>
        <v>-3719.8758477064944</v>
      </c>
      <c r="V97" s="6">
        <v>899486.88065040647</v>
      </c>
      <c r="W97" s="6">
        <f t="shared" si="23"/>
        <v>-3152.6599999999162</v>
      </c>
      <c r="X97" s="10">
        <f t="shared" si="24"/>
        <v>-3.4927120495167252E-3</v>
      </c>
      <c r="Y97" s="6">
        <v>-3152.6600000000326</v>
      </c>
      <c r="Z97" s="6">
        <v>0</v>
      </c>
      <c r="AA97" s="6">
        <v>0</v>
      </c>
      <c r="AB97" s="6">
        <v>0</v>
      </c>
      <c r="AC97" s="6">
        <f t="shared" si="25"/>
        <v>-3152.6600000000326</v>
      </c>
      <c r="AE97" s="6">
        <v>882925.52870558423</v>
      </c>
      <c r="AF97" s="6">
        <f t="shared" si="26"/>
        <v>15994.136097115814</v>
      </c>
      <c r="AG97" s="10">
        <f t="shared" si="31"/>
        <v>1.811493220788855E-2</v>
      </c>
      <c r="AI97" s="6">
        <f t="shared" si="27"/>
        <v>882925.52870558423</v>
      </c>
      <c r="AJ97" s="6">
        <f t="shared" si="28"/>
        <v>16561.351944822236</v>
      </c>
      <c r="AK97" s="10">
        <f t="shared" si="32"/>
        <v>1.8757359943031727E-2</v>
      </c>
      <c r="AM97" s="6">
        <f t="shared" si="29"/>
        <v>882925.52870558423</v>
      </c>
      <c r="AN97" s="6">
        <f t="shared" si="30"/>
        <v>19714.011944822152</v>
      </c>
      <c r="AO97" s="10">
        <f t="shared" si="33"/>
        <v>2.2328057467908922E-2</v>
      </c>
    </row>
    <row r="98" spans="1:41" x14ac:dyDescent="0.3">
      <c r="A98" s="3"/>
      <c r="B98" s="3" t="str">
        <f t="shared" si="18"/>
        <v>2010</v>
      </c>
      <c r="C98" s="3">
        <v>139194</v>
      </c>
      <c r="D98" s="3">
        <v>8552010</v>
      </c>
      <c r="E98" s="4" t="s">
        <v>97</v>
      </c>
      <c r="F98" s="4" t="s">
        <v>5</v>
      </c>
      <c r="G98" s="6">
        <v>197</v>
      </c>
      <c r="H98" s="6">
        <v>69809.999999999971</v>
      </c>
      <c r="I98" s="6">
        <v>907124.83977932646</v>
      </c>
      <c r="J98" s="6">
        <v>903522.28977932641</v>
      </c>
      <c r="K98" s="10">
        <f t="shared" si="19"/>
        <v>7.6957434014244874E-2</v>
      </c>
      <c r="M98" s="6">
        <v>891424.51779039996</v>
      </c>
      <c r="N98" s="6">
        <f t="shared" si="20"/>
        <v>-12097.771988926455</v>
      </c>
      <c r="O98" s="10">
        <f t="shared" si="21"/>
        <v>-1.3389566727657797E-2</v>
      </c>
      <c r="P98" s="6">
        <v>-3168.7449999999953</v>
      </c>
      <c r="Q98" s="6">
        <v>0</v>
      </c>
      <c r="R98" s="6">
        <v>0</v>
      </c>
      <c r="S98" s="6">
        <v>-8929.0269889263855</v>
      </c>
      <c r="T98" s="6">
        <f t="shared" si="22"/>
        <v>-12097.771988926381</v>
      </c>
      <c r="V98" s="6">
        <v>900353.5447793263</v>
      </c>
      <c r="W98" s="6">
        <f t="shared" si="23"/>
        <v>-3168.7450000001118</v>
      </c>
      <c r="X98" s="10">
        <f t="shared" si="24"/>
        <v>-3.5071021886732166E-3</v>
      </c>
      <c r="Y98" s="6">
        <v>-3168.7449999999953</v>
      </c>
      <c r="Z98" s="6">
        <v>0</v>
      </c>
      <c r="AA98" s="6">
        <v>0</v>
      </c>
      <c r="AB98" s="6">
        <v>0</v>
      </c>
      <c r="AC98" s="6">
        <f t="shared" si="25"/>
        <v>-3168.7449999999953</v>
      </c>
      <c r="AE98" s="6">
        <v>875584.5423925668</v>
      </c>
      <c r="AF98" s="6">
        <f t="shared" si="26"/>
        <v>15839.975397833157</v>
      </c>
      <c r="AG98" s="10">
        <f t="shared" si="31"/>
        <v>1.809074353294297E-2</v>
      </c>
      <c r="AI98" s="6">
        <f t="shared" si="27"/>
        <v>875584.5423925668</v>
      </c>
      <c r="AJ98" s="6">
        <f t="shared" si="28"/>
        <v>24769.002386759501</v>
      </c>
      <c r="AK98" s="10">
        <f t="shared" si="32"/>
        <v>2.8288533188442655E-2</v>
      </c>
      <c r="AM98" s="6">
        <f t="shared" si="29"/>
        <v>875584.5423925668</v>
      </c>
      <c r="AN98" s="6">
        <f t="shared" si="30"/>
        <v>27937.747386759613</v>
      </c>
      <c r="AO98" s="10">
        <f t="shared" si="33"/>
        <v>3.1907538374785258E-2</v>
      </c>
    </row>
    <row r="99" spans="1:41" x14ac:dyDescent="0.3">
      <c r="A99" s="3"/>
      <c r="B99" s="3" t="str">
        <f t="shared" si="18"/>
        <v>3433</v>
      </c>
      <c r="C99" s="3">
        <v>138295</v>
      </c>
      <c r="D99" s="3">
        <v>8553433</v>
      </c>
      <c r="E99" s="4" t="s">
        <v>231</v>
      </c>
      <c r="F99" s="4" t="s">
        <v>5</v>
      </c>
      <c r="G99" s="6">
        <v>198</v>
      </c>
      <c r="H99" s="6">
        <v>65889.999999999985</v>
      </c>
      <c r="I99" s="6">
        <v>907784.22811059898</v>
      </c>
      <c r="J99" s="6">
        <v>903092.22811059898</v>
      </c>
      <c r="K99" s="10">
        <f t="shared" si="19"/>
        <v>7.2583327578998588E-2</v>
      </c>
      <c r="M99" s="6">
        <v>891660.43005039997</v>
      </c>
      <c r="N99" s="6">
        <f t="shared" si="20"/>
        <v>-11431.798060199013</v>
      </c>
      <c r="O99" s="10">
        <f t="shared" si="21"/>
        <v>-1.2658505636922605E-2</v>
      </c>
      <c r="P99" s="6">
        <v>-3184.8299999999581</v>
      </c>
      <c r="Q99" s="6">
        <v>0</v>
      </c>
      <c r="R99" s="6">
        <v>0</v>
      </c>
      <c r="S99" s="6">
        <v>-8246.968060199084</v>
      </c>
      <c r="T99" s="6">
        <f t="shared" si="22"/>
        <v>-11431.798060199042</v>
      </c>
      <c r="V99" s="6">
        <v>899907.39811059902</v>
      </c>
      <c r="W99" s="6">
        <f t="shared" si="23"/>
        <v>-3184.8299999999581</v>
      </c>
      <c r="X99" s="10">
        <f t="shared" si="24"/>
        <v>-3.5265833332029533E-3</v>
      </c>
      <c r="Y99" s="6">
        <v>-3184.8299999999581</v>
      </c>
      <c r="Z99" s="6">
        <v>0</v>
      </c>
      <c r="AA99" s="6">
        <v>0</v>
      </c>
      <c r="AB99" s="6">
        <v>0</v>
      </c>
      <c r="AC99" s="6">
        <f t="shared" si="25"/>
        <v>-3184.8299999999581</v>
      </c>
      <c r="AE99" s="6">
        <v>875815.60241538216</v>
      </c>
      <c r="AF99" s="6">
        <f t="shared" si="26"/>
        <v>15844.827635017806</v>
      </c>
      <c r="AG99" s="10">
        <f t="shared" si="31"/>
        <v>1.8091511034194745E-2</v>
      </c>
      <c r="AI99" s="6">
        <f t="shared" si="27"/>
        <v>875815.60241538216</v>
      </c>
      <c r="AJ99" s="6">
        <f t="shared" si="28"/>
        <v>24091.795695216861</v>
      </c>
      <c r="AK99" s="10">
        <f t="shared" si="32"/>
        <v>2.7507840267717215E-2</v>
      </c>
      <c r="AM99" s="6">
        <f t="shared" si="29"/>
        <v>875815.60241538216</v>
      </c>
      <c r="AN99" s="6">
        <f t="shared" si="30"/>
        <v>27276.625695216819</v>
      </c>
      <c r="AO99" s="10">
        <f t="shared" si="33"/>
        <v>3.1144256416523682E-2</v>
      </c>
    </row>
    <row r="100" spans="1:41" x14ac:dyDescent="0.3">
      <c r="A100" s="3"/>
      <c r="B100" s="3" t="str">
        <f t="shared" si="18"/>
        <v>2013</v>
      </c>
      <c r="C100" s="3">
        <v>140850</v>
      </c>
      <c r="D100" s="3">
        <v>8552013</v>
      </c>
      <c r="E100" s="4" t="s">
        <v>100</v>
      </c>
      <c r="F100" s="4" t="s">
        <v>5</v>
      </c>
      <c r="G100" s="6">
        <v>198</v>
      </c>
      <c r="H100" s="6">
        <v>34609.999999999964</v>
      </c>
      <c r="I100" s="6">
        <v>847280.5</v>
      </c>
      <c r="J100" s="6">
        <v>844470</v>
      </c>
      <c r="K100" s="10">
        <f t="shared" si="19"/>
        <v>4.0848337711064948E-2</v>
      </c>
      <c r="M100" s="6">
        <v>844470</v>
      </c>
      <c r="N100" s="6">
        <f t="shared" si="20"/>
        <v>0</v>
      </c>
      <c r="O100" s="10">
        <f t="shared" si="21"/>
        <v>0</v>
      </c>
      <c r="P100" s="6">
        <v>-3184.8299999999581</v>
      </c>
      <c r="Q100" s="6">
        <v>3184.8299999999581</v>
      </c>
      <c r="R100" s="6">
        <v>0</v>
      </c>
      <c r="S100" s="6">
        <v>0</v>
      </c>
      <c r="T100" s="6">
        <f t="shared" si="22"/>
        <v>0</v>
      </c>
      <c r="V100" s="6">
        <v>840354.12</v>
      </c>
      <c r="W100" s="6">
        <f t="shared" si="23"/>
        <v>-4115.8800000000047</v>
      </c>
      <c r="X100" s="10">
        <f t="shared" si="24"/>
        <v>-4.8739209208142438E-3</v>
      </c>
      <c r="Y100" s="6">
        <v>-3184.8299999999581</v>
      </c>
      <c r="Z100" s="6">
        <v>-1037.5200000000186</v>
      </c>
      <c r="AA100" s="6">
        <v>106.4699999999621</v>
      </c>
      <c r="AB100" s="6">
        <v>0</v>
      </c>
      <c r="AC100" s="6">
        <f t="shared" si="25"/>
        <v>-4115.8800000000147</v>
      </c>
      <c r="AE100" s="6">
        <v>827640</v>
      </c>
      <c r="AF100" s="6">
        <f t="shared" si="26"/>
        <v>16830</v>
      </c>
      <c r="AG100" s="10">
        <f t="shared" si="31"/>
        <v>2.033492822966507E-2</v>
      </c>
      <c r="AI100" s="6">
        <f t="shared" si="27"/>
        <v>827640</v>
      </c>
      <c r="AJ100" s="6">
        <f t="shared" si="28"/>
        <v>12714.119999999995</v>
      </c>
      <c r="AK100" s="10">
        <f t="shared" si="32"/>
        <v>1.5361896476729007E-2</v>
      </c>
      <c r="AM100" s="6">
        <f t="shared" si="29"/>
        <v>827640</v>
      </c>
      <c r="AN100" s="6">
        <f t="shared" si="30"/>
        <v>16830</v>
      </c>
      <c r="AO100" s="10">
        <f t="shared" si="33"/>
        <v>2.033492822966507E-2</v>
      </c>
    </row>
    <row r="101" spans="1:41" x14ac:dyDescent="0.3">
      <c r="A101" s="3"/>
      <c r="B101" s="3" t="str">
        <f t="shared" si="18"/>
        <v>2027</v>
      </c>
      <c r="C101" s="3">
        <v>142410</v>
      </c>
      <c r="D101" s="3">
        <v>8552027</v>
      </c>
      <c r="E101" s="4" t="s">
        <v>105</v>
      </c>
      <c r="F101" s="4" t="s">
        <v>5</v>
      </c>
      <c r="G101" s="6">
        <v>198</v>
      </c>
      <c r="H101" s="6">
        <v>36279.999999999993</v>
      </c>
      <c r="I101" s="6">
        <v>890582.79644995718</v>
      </c>
      <c r="J101" s="6">
        <v>888312.34644995723</v>
      </c>
      <c r="K101" s="10">
        <f t="shared" si="19"/>
        <v>4.0737368995470605E-2</v>
      </c>
      <c r="M101" s="6">
        <v>873186.01273220009</v>
      </c>
      <c r="N101" s="6">
        <f t="shared" si="20"/>
        <v>-15126.333717757137</v>
      </c>
      <c r="O101" s="10">
        <f t="shared" si="21"/>
        <v>-1.7028170078022521E-2</v>
      </c>
      <c r="P101" s="6">
        <v>-3184.8299999999581</v>
      </c>
      <c r="Q101" s="6">
        <v>0</v>
      </c>
      <c r="R101" s="6">
        <v>0</v>
      </c>
      <c r="S101" s="6">
        <v>-11941.503717757234</v>
      </c>
      <c r="T101" s="6">
        <f t="shared" si="22"/>
        <v>-15126.333717757192</v>
      </c>
      <c r="V101" s="6">
        <v>882759.48791880009</v>
      </c>
      <c r="W101" s="6">
        <f t="shared" si="23"/>
        <v>-5552.8585311571369</v>
      </c>
      <c r="X101" s="10">
        <f t="shared" si="24"/>
        <v>-6.2510203233677054E-3</v>
      </c>
      <c r="Y101" s="6">
        <v>-3184.8299999999581</v>
      </c>
      <c r="Z101" s="6">
        <v>0</v>
      </c>
      <c r="AA101" s="6">
        <v>0</v>
      </c>
      <c r="AB101" s="6">
        <v>-2368.028531157232</v>
      </c>
      <c r="AC101" s="6">
        <f t="shared" si="25"/>
        <v>-5552.8585311571896</v>
      </c>
      <c r="AE101" s="6">
        <v>857721.16821818554</v>
      </c>
      <c r="AF101" s="6">
        <f t="shared" si="26"/>
        <v>15464.844514014549</v>
      </c>
      <c r="AG101" s="10">
        <f t="shared" si="31"/>
        <v>1.8030153722498114E-2</v>
      </c>
      <c r="AI101" s="6">
        <f t="shared" si="27"/>
        <v>857721.16821818554</v>
      </c>
      <c r="AJ101" s="6">
        <f t="shared" si="28"/>
        <v>25038.319700614549</v>
      </c>
      <c r="AK101" s="10">
        <f t="shared" si="32"/>
        <v>2.9191677468598218E-2</v>
      </c>
      <c r="AM101" s="6">
        <f t="shared" si="29"/>
        <v>857721.16821818554</v>
      </c>
      <c r="AN101" s="6">
        <f t="shared" si="30"/>
        <v>30591.178231771686</v>
      </c>
      <c r="AO101" s="10">
        <f t="shared" si="33"/>
        <v>3.5665644460333476E-2</v>
      </c>
    </row>
    <row r="102" spans="1:41" x14ac:dyDescent="0.3">
      <c r="A102" s="3"/>
      <c r="B102" s="3" t="str">
        <f t="shared" si="18"/>
        <v>3341</v>
      </c>
      <c r="C102" s="3">
        <v>138294</v>
      </c>
      <c r="D102" s="3">
        <v>8553341</v>
      </c>
      <c r="E102" s="4" t="s">
        <v>225</v>
      </c>
      <c r="F102" s="4" t="s">
        <v>5</v>
      </c>
      <c r="G102" s="6">
        <v>199</v>
      </c>
      <c r="H102" s="6">
        <v>33779.999999999978</v>
      </c>
      <c r="I102" s="6">
        <v>872924.88545200008</v>
      </c>
      <c r="J102" s="6">
        <v>867314.88545200008</v>
      </c>
      <c r="K102" s="10">
        <f t="shared" si="19"/>
        <v>3.8697487679605687E-2</v>
      </c>
      <c r="M102" s="6">
        <v>867314.88545200008</v>
      </c>
      <c r="N102" s="6">
        <f t="shared" si="20"/>
        <v>0</v>
      </c>
      <c r="O102" s="10">
        <f t="shared" si="21"/>
        <v>0</v>
      </c>
      <c r="P102" s="6">
        <v>-3200.9150000000373</v>
      </c>
      <c r="Q102" s="6">
        <v>0</v>
      </c>
      <c r="R102" s="6">
        <v>3200.9150000000991</v>
      </c>
      <c r="S102" s="6">
        <v>0</v>
      </c>
      <c r="T102" s="6">
        <f t="shared" si="22"/>
        <v>6.184563972055912E-11</v>
      </c>
      <c r="V102" s="6">
        <v>865852.11116680002</v>
      </c>
      <c r="W102" s="6">
        <f t="shared" si="23"/>
        <v>-1462.774285200052</v>
      </c>
      <c r="X102" s="10">
        <f t="shared" si="24"/>
        <v>-1.6865550329367735E-3</v>
      </c>
      <c r="Y102" s="6">
        <v>-3200.9150000000373</v>
      </c>
      <c r="Z102" s="6">
        <v>0</v>
      </c>
      <c r="AA102" s="6">
        <v>1738.1407148000962</v>
      </c>
      <c r="AB102" s="6">
        <v>0</v>
      </c>
      <c r="AC102" s="6">
        <f t="shared" si="25"/>
        <v>-1462.774285199941</v>
      </c>
      <c r="AE102" s="6">
        <v>852687.14258600003</v>
      </c>
      <c r="AF102" s="6">
        <f t="shared" si="26"/>
        <v>14627.742866000044</v>
      </c>
      <c r="AG102" s="10">
        <f t="shared" si="31"/>
        <v>1.715487678357332E-2</v>
      </c>
      <c r="AI102" s="6">
        <f t="shared" si="27"/>
        <v>852687.14258600003</v>
      </c>
      <c r="AJ102" s="6">
        <f t="shared" si="28"/>
        <v>13164.968580799992</v>
      </c>
      <c r="AK102" s="10">
        <f t="shared" si="32"/>
        <v>1.54393891068578E-2</v>
      </c>
      <c r="AM102" s="6">
        <f t="shared" si="29"/>
        <v>852687.14258600003</v>
      </c>
      <c r="AN102" s="6">
        <f t="shared" si="30"/>
        <v>14627.742866000044</v>
      </c>
      <c r="AO102" s="10">
        <f t="shared" si="33"/>
        <v>1.715487678357332E-2</v>
      </c>
    </row>
    <row r="103" spans="1:41" x14ac:dyDescent="0.3">
      <c r="A103" s="3"/>
      <c r="B103" s="3" t="str">
        <f t="shared" si="18"/>
        <v>3321</v>
      </c>
      <c r="C103" s="3">
        <v>146603</v>
      </c>
      <c r="D103" s="3">
        <v>8553321</v>
      </c>
      <c r="E103" s="4" t="s">
        <v>212</v>
      </c>
      <c r="F103" s="4" t="s">
        <v>5</v>
      </c>
      <c r="G103" s="6">
        <v>200</v>
      </c>
      <c r="H103" s="6">
        <v>40850</v>
      </c>
      <c r="I103" s="6">
        <v>885390.42033667699</v>
      </c>
      <c r="J103" s="6">
        <v>881149.12033667695</v>
      </c>
      <c r="K103" s="10">
        <f t="shared" si="19"/>
        <v>4.6137838248200662E-2</v>
      </c>
      <c r="M103" s="6">
        <v>867988.45397719997</v>
      </c>
      <c r="N103" s="6">
        <f t="shared" si="20"/>
        <v>-13160.666359476978</v>
      </c>
      <c r="O103" s="10">
        <f t="shared" si="21"/>
        <v>-1.4935799237305529E-2</v>
      </c>
      <c r="P103" s="6">
        <v>-3217</v>
      </c>
      <c r="Q103" s="6">
        <v>0</v>
      </c>
      <c r="R103" s="6">
        <v>0</v>
      </c>
      <c r="S103" s="6">
        <v>-9943.6663594770143</v>
      </c>
      <c r="T103" s="6">
        <f t="shared" si="22"/>
        <v>-13160.666359477014</v>
      </c>
      <c r="V103" s="6">
        <v>877495.75064879993</v>
      </c>
      <c r="W103" s="6">
        <f t="shared" si="23"/>
        <v>-3653.3696878770133</v>
      </c>
      <c r="X103" s="10">
        <f t="shared" si="24"/>
        <v>-4.1461423538402932E-3</v>
      </c>
      <c r="Y103" s="6">
        <v>-3217</v>
      </c>
      <c r="Z103" s="6">
        <v>0</v>
      </c>
      <c r="AA103" s="6">
        <v>0</v>
      </c>
      <c r="AB103" s="6">
        <v>-436.3696878770134</v>
      </c>
      <c r="AC103" s="6">
        <f t="shared" si="25"/>
        <v>-3653.3696878770133</v>
      </c>
      <c r="AE103" s="6">
        <v>852630.51324241376</v>
      </c>
      <c r="AF103" s="6">
        <f t="shared" si="26"/>
        <v>15357.940734786214</v>
      </c>
      <c r="AG103" s="10">
        <f t="shared" si="31"/>
        <v>1.8012422140960552E-2</v>
      </c>
      <c r="AI103" s="6">
        <f t="shared" si="27"/>
        <v>852630.51324241376</v>
      </c>
      <c r="AJ103" s="6">
        <f t="shared" si="28"/>
        <v>24865.237406386179</v>
      </c>
      <c r="AK103" s="10">
        <f t="shared" si="32"/>
        <v>2.9162969211397053E-2</v>
      </c>
      <c r="AM103" s="6">
        <f t="shared" si="29"/>
        <v>852630.51324241376</v>
      </c>
      <c r="AN103" s="6">
        <f t="shared" si="30"/>
        <v>28518.607094263192</v>
      </c>
      <c r="AO103" s="10">
        <f t="shared" si="33"/>
        <v>3.3447790867595875E-2</v>
      </c>
    </row>
    <row r="104" spans="1:41" x14ac:dyDescent="0.3">
      <c r="A104" s="3"/>
      <c r="B104" s="3" t="str">
        <f t="shared" si="18"/>
        <v>2026</v>
      </c>
      <c r="C104" s="3">
        <v>119917</v>
      </c>
      <c r="D104" s="3">
        <v>8552026</v>
      </c>
      <c r="E104" s="4" t="s">
        <v>14</v>
      </c>
      <c r="F104" s="4" t="s">
        <v>5</v>
      </c>
      <c r="G104" s="6">
        <v>200</v>
      </c>
      <c r="H104" s="6">
        <v>28990</v>
      </c>
      <c r="I104" s="6">
        <v>885366.03488372092</v>
      </c>
      <c r="J104" s="6">
        <v>863329.53488372092</v>
      </c>
      <c r="K104" s="10">
        <f t="shared" si="19"/>
        <v>3.2743519468540927E-2</v>
      </c>
      <c r="M104" s="6">
        <v>853000</v>
      </c>
      <c r="N104" s="6">
        <f t="shared" si="20"/>
        <v>-10329.534883720917</v>
      </c>
      <c r="O104" s="10">
        <f t="shared" si="21"/>
        <v>-1.1964764862483442E-2</v>
      </c>
      <c r="P104" s="6">
        <v>-3217</v>
      </c>
      <c r="Q104" s="6">
        <v>0</v>
      </c>
      <c r="R104" s="6">
        <v>0</v>
      </c>
      <c r="S104" s="6">
        <v>-7112.5348837209167</v>
      </c>
      <c r="T104" s="6">
        <f t="shared" si="22"/>
        <v>-10329.534883720917</v>
      </c>
      <c r="V104" s="6">
        <v>860112.53488372092</v>
      </c>
      <c r="W104" s="6">
        <f t="shared" si="23"/>
        <v>-3217</v>
      </c>
      <c r="X104" s="10">
        <f t="shared" si="24"/>
        <v>-3.726271220911361E-3</v>
      </c>
      <c r="Y104" s="6">
        <v>-3217</v>
      </c>
      <c r="Z104" s="6">
        <v>0</v>
      </c>
      <c r="AA104" s="6">
        <v>0</v>
      </c>
      <c r="AB104" s="6">
        <v>0</v>
      </c>
      <c r="AC104" s="6">
        <f t="shared" si="25"/>
        <v>-3217</v>
      </c>
      <c r="AE104" s="6">
        <v>836437.5581395349</v>
      </c>
      <c r="AF104" s="6">
        <f t="shared" si="26"/>
        <v>16562.4418604651</v>
      </c>
      <c r="AG104" s="10">
        <f t="shared" si="31"/>
        <v>1.9801169494713371E-2</v>
      </c>
      <c r="AI104" s="6">
        <f t="shared" si="27"/>
        <v>836437.5581395349</v>
      </c>
      <c r="AJ104" s="6">
        <f t="shared" si="28"/>
        <v>23674.976744186017</v>
      </c>
      <c r="AK104" s="10">
        <f t="shared" si="32"/>
        <v>2.8304535722721035E-2</v>
      </c>
      <c r="AM104" s="6">
        <f t="shared" si="29"/>
        <v>836437.5581395349</v>
      </c>
      <c r="AN104" s="6">
        <f t="shared" si="30"/>
        <v>26891.976744186017</v>
      </c>
      <c r="AO104" s="10">
        <f t="shared" si="33"/>
        <v>3.2150608832058072E-2</v>
      </c>
    </row>
    <row r="105" spans="1:41" x14ac:dyDescent="0.3">
      <c r="A105" s="3"/>
      <c r="B105" s="3" t="str">
        <f t="shared" si="18"/>
        <v>3335</v>
      </c>
      <c r="C105" s="3">
        <v>146133</v>
      </c>
      <c r="D105" s="3">
        <v>8553335</v>
      </c>
      <c r="E105" s="4" t="s">
        <v>220</v>
      </c>
      <c r="F105" s="4" t="s">
        <v>5</v>
      </c>
      <c r="G105" s="6">
        <v>201</v>
      </c>
      <c r="H105" s="6">
        <v>47160.000000000007</v>
      </c>
      <c r="I105" s="6">
        <v>914670.38067999994</v>
      </c>
      <c r="J105" s="6">
        <v>910711.27902999998</v>
      </c>
      <c r="K105" s="10">
        <f t="shared" si="19"/>
        <v>5.1559557405739441E-2</v>
      </c>
      <c r="M105" s="6">
        <v>910711.27902999986</v>
      </c>
      <c r="N105" s="6">
        <f t="shared" si="20"/>
        <v>0</v>
      </c>
      <c r="O105" s="10">
        <f t="shared" si="21"/>
        <v>0</v>
      </c>
      <c r="P105" s="6">
        <v>-3233.0849999999627</v>
      </c>
      <c r="Q105" s="6">
        <v>0</v>
      </c>
      <c r="R105" s="6">
        <v>3233.0849999999155</v>
      </c>
      <c r="S105" s="6">
        <v>0</v>
      </c>
      <c r="T105" s="6">
        <f t="shared" si="22"/>
        <v>-4.7293724492192268E-11</v>
      </c>
      <c r="V105" s="6">
        <v>909163.41377699992</v>
      </c>
      <c r="W105" s="6">
        <f t="shared" si="23"/>
        <v>-1547.8652530000545</v>
      </c>
      <c r="X105" s="10">
        <f t="shared" si="24"/>
        <v>-1.6996223596227864E-3</v>
      </c>
      <c r="Y105" s="6">
        <v>-3233.0849999999627</v>
      </c>
      <c r="Z105" s="6">
        <v>0</v>
      </c>
      <c r="AA105" s="6">
        <v>1685.2197469999155</v>
      </c>
      <c r="AB105" s="6">
        <v>0</v>
      </c>
      <c r="AC105" s="6">
        <f t="shared" si="25"/>
        <v>-1547.8652530000472</v>
      </c>
      <c r="AE105" s="6">
        <v>895232.62643774389</v>
      </c>
      <c r="AF105" s="6">
        <f t="shared" si="26"/>
        <v>15478.652592255967</v>
      </c>
      <c r="AG105" s="10">
        <f t="shared" si="31"/>
        <v>1.7290089899703157E-2</v>
      </c>
      <c r="AI105" s="6">
        <f t="shared" si="27"/>
        <v>895232.62643774389</v>
      </c>
      <c r="AJ105" s="6">
        <f t="shared" si="28"/>
        <v>13930.787339256029</v>
      </c>
      <c r="AK105" s="10">
        <f t="shared" si="32"/>
        <v>1.5561080916687078E-2</v>
      </c>
      <c r="AM105" s="6">
        <f t="shared" si="29"/>
        <v>895232.62643774389</v>
      </c>
      <c r="AN105" s="6">
        <f t="shared" si="30"/>
        <v>15478.652592256083</v>
      </c>
      <c r="AO105" s="10">
        <f t="shared" si="33"/>
        <v>1.7290089899703289E-2</v>
      </c>
    </row>
    <row r="106" spans="1:41" x14ac:dyDescent="0.3">
      <c r="A106" s="3"/>
      <c r="B106" s="3" t="str">
        <f t="shared" si="18"/>
        <v>2115</v>
      </c>
      <c r="C106" s="3">
        <v>119956</v>
      </c>
      <c r="D106" s="3">
        <v>8552115</v>
      </c>
      <c r="E106" s="4" t="s">
        <v>33</v>
      </c>
      <c r="F106" s="4" t="s">
        <v>5</v>
      </c>
      <c r="G106" s="6">
        <v>201</v>
      </c>
      <c r="H106" s="6">
        <v>38770.000000000015</v>
      </c>
      <c r="I106" s="6">
        <v>883949.64797225618</v>
      </c>
      <c r="J106" s="6">
        <v>864805.46797225613</v>
      </c>
      <c r="K106" s="10">
        <f t="shared" si="19"/>
        <v>4.3859964296537463E-2</v>
      </c>
      <c r="M106" s="6">
        <v>857614.07083310001</v>
      </c>
      <c r="N106" s="6">
        <f t="shared" si="20"/>
        <v>-7191.3971391561208</v>
      </c>
      <c r="O106" s="10">
        <f t="shared" si="21"/>
        <v>-8.3156240397254614E-3</v>
      </c>
      <c r="P106" s="6">
        <v>-3233.0849999999627</v>
      </c>
      <c r="Q106" s="6">
        <v>0</v>
      </c>
      <c r="R106" s="6">
        <v>0</v>
      </c>
      <c r="S106" s="6">
        <v>-3958.3121391561763</v>
      </c>
      <c r="T106" s="6">
        <f t="shared" si="22"/>
        <v>-7191.397139156139</v>
      </c>
      <c r="V106" s="6">
        <v>861572.38297225616</v>
      </c>
      <c r="W106" s="6">
        <f t="shared" si="23"/>
        <v>-3233.0849999999627</v>
      </c>
      <c r="X106" s="10">
        <f t="shared" si="24"/>
        <v>-3.738511283445867E-3</v>
      </c>
      <c r="Y106" s="6">
        <v>-3233.0849999999627</v>
      </c>
      <c r="Z106" s="6">
        <v>0</v>
      </c>
      <c r="AA106" s="6">
        <v>0</v>
      </c>
      <c r="AB106" s="6">
        <v>0</v>
      </c>
      <c r="AC106" s="6">
        <f t="shared" si="25"/>
        <v>-3233.0849999999627</v>
      </c>
      <c r="AE106" s="6">
        <v>842469.51108848804</v>
      </c>
      <c r="AF106" s="6">
        <f t="shared" si="26"/>
        <v>15144.559744611965</v>
      </c>
      <c r="AG106" s="10">
        <f t="shared" si="31"/>
        <v>1.7976389109968953E-2</v>
      </c>
      <c r="AI106" s="6">
        <f t="shared" si="27"/>
        <v>842469.51108848804</v>
      </c>
      <c r="AJ106" s="6">
        <f t="shared" si="28"/>
        <v>19102.871883768123</v>
      </c>
      <c r="AK106" s="10">
        <f t="shared" si="32"/>
        <v>2.2674852481114501E-2</v>
      </c>
      <c r="AM106" s="6">
        <f t="shared" si="29"/>
        <v>842469.51108848804</v>
      </c>
      <c r="AN106" s="6">
        <f t="shared" si="30"/>
        <v>22335.956883768085</v>
      </c>
      <c r="AO106" s="10">
        <f t="shared" si="33"/>
        <v>2.6512480973833186E-2</v>
      </c>
    </row>
    <row r="107" spans="1:41" x14ac:dyDescent="0.3">
      <c r="A107" s="3"/>
      <c r="B107" s="3" t="str">
        <f t="shared" si="18"/>
        <v>3343</v>
      </c>
      <c r="C107" s="3">
        <v>138090</v>
      </c>
      <c r="D107" s="3">
        <v>8553343</v>
      </c>
      <c r="E107" s="4" t="s">
        <v>227</v>
      </c>
      <c r="F107" s="4" t="s">
        <v>5</v>
      </c>
      <c r="G107" s="6">
        <v>202</v>
      </c>
      <c r="H107" s="6">
        <v>23970.000000000015</v>
      </c>
      <c r="I107" s="6">
        <v>881969.394218</v>
      </c>
      <c r="J107" s="6">
        <v>877855.84421799995</v>
      </c>
      <c r="K107" s="10">
        <f t="shared" si="19"/>
        <v>2.7177813830210135E-2</v>
      </c>
      <c r="M107" s="6">
        <v>877855.84421799995</v>
      </c>
      <c r="N107" s="6">
        <f t="shared" si="20"/>
        <v>0</v>
      </c>
      <c r="O107" s="10">
        <f t="shared" si="21"/>
        <v>0</v>
      </c>
      <c r="P107" s="6">
        <v>-3249.1700000000419</v>
      </c>
      <c r="Q107" s="6">
        <v>3249.1700000000419</v>
      </c>
      <c r="R107" s="6">
        <v>0</v>
      </c>
      <c r="S107" s="6">
        <v>0</v>
      </c>
      <c r="T107" s="6">
        <f t="shared" si="22"/>
        <v>0</v>
      </c>
      <c r="V107" s="6">
        <v>876372.40138619987</v>
      </c>
      <c r="W107" s="6">
        <f t="shared" si="23"/>
        <v>-1483.4428318000864</v>
      </c>
      <c r="X107" s="10">
        <f t="shared" si="24"/>
        <v>-1.6898478737377976E-3</v>
      </c>
      <c r="Y107" s="6">
        <v>-3249.1700000000419</v>
      </c>
      <c r="Z107" s="6">
        <v>-1058.479999999865</v>
      </c>
      <c r="AA107" s="6">
        <v>2824.2071681998677</v>
      </c>
      <c r="AB107" s="6">
        <v>0</v>
      </c>
      <c r="AC107" s="6">
        <f t="shared" si="25"/>
        <v>-1483.4428318000391</v>
      </c>
      <c r="AE107" s="6">
        <v>863021.41586000007</v>
      </c>
      <c r="AF107" s="6">
        <f t="shared" si="26"/>
        <v>14834.428357999888</v>
      </c>
      <c r="AG107" s="10">
        <f t="shared" si="31"/>
        <v>1.7188945819168803E-2</v>
      </c>
      <c r="AI107" s="6">
        <f t="shared" si="27"/>
        <v>863021.41586000007</v>
      </c>
      <c r="AJ107" s="6">
        <f t="shared" si="28"/>
        <v>13350.985526199802</v>
      </c>
      <c r="AK107" s="10">
        <f t="shared" si="32"/>
        <v>1.5470051241886688E-2</v>
      </c>
      <c r="AM107" s="6">
        <f t="shared" si="29"/>
        <v>863021.41586000007</v>
      </c>
      <c r="AN107" s="6">
        <f t="shared" si="30"/>
        <v>14834.428357999888</v>
      </c>
      <c r="AO107" s="10">
        <f t="shared" si="33"/>
        <v>1.7188945819168803E-2</v>
      </c>
    </row>
    <row r="108" spans="1:41" x14ac:dyDescent="0.3">
      <c r="A108" s="3"/>
      <c r="B108" s="3" t="str">
        <f t="shared" si="18"/>
        <v>2014</v>
      </c>
      <c r="C108" s="3">
        <v>140851</v>
      </c>
      <c r="D108" s="3">
        <v>8552014</v>
      </c>
      <c r="E108" s="4" t="s">
        <v>101</v>
      </c>
      <c r="F108" s="4" t="s">
        <v>5</v>
      </c>
      <c r="G108" s="6">
        <v>203</v>
      </c>
      <c r="H108" s="6">
        <v>55809.999999999985</v>
      </c>
      <c r="I108" s="6">
        <v>902304.75503630983</v>
      </c>
      <c r="J108" s="6">
        <v>898625.55503630987</v>
      </c>
      <c r="K108" s="10">
        <f t="shared" si="19"/>
        <v>6.185271626741469E-2</v>
      </c>
      <c r="M108" s="6">
        <v>892099.70406939997</v>
      </c>
      <c r="N108" s="6">
        <f t="shared" si="20"/>
        <v>-6525.8509669099003</v>
      </c>
      <c r="O108" s="10">
        <f t="shared" si="21"/>
        <v>-7.262035817183295E-3</v>
      </c>
      <c r="P108" s="6">
        <v>-3265.2550000000047</v>
      </c>
      <c r="Q108" s="6">
        <v>0</v>
      </c>
      <c r="R108" s="6">
        <v>0</v>
      </c>
      <c r="S108" s="6">
        <v>-3260.5959669097329</v>
      </c>
      <c r="T108" s="6">
        <f t="shared" si="22"/>
        <v>-6525.8509669097375</v>
      </c>
      <c r="V108" s="6">
        <v>895360.30003630975</v>
      </c>
      <c r="W108" s="6">
        <f t="shared" si="23"/>
        <v>-3265.2550000001211</v>
      </c>
      <c r="X108" s="10">
        <f t="shared" si="24"/>
        <v>-3.6336102191843246E-3</v>
      </c>
      <c r="Y108" s="6">
        <v>-3265.2550000000047</v>
      </c>
      <c r="Z108" s="6">
        <v>0</v>
      </c>
      <c r="AA108" s="6">
        <v>0</v>
      </c>
      <c r="AB108" s="6">
        <v>0</v>
      </c>
      <c r="AC108" s="6">
        <f t="shared" si="25"/>
        <v>-3265.2550000000047</v>
      </c>
      <c r="AE108" s="6">
        <v>876245.84141738457</v>
      </c>
      <c r="AF108" s="6">
        <f t="shared" si="26"/>
        <v>15853.862652015407</v>
      </c>
      <c r="AG108" s="10">
        <f t="shared" si="31"/>
        <v>1.8092939107557708E-2</v>
      </c>
      <c r="AI108" s="6">
        <f t="shared" si="27"/>
        <v>876245.84141738457</v>
      </c>
      <c r="AJ108" s="6">
        <f t="shared" si="28"/>
        <v>19114.458618925186</v>
      </c>
      <c r="AK108" s="10">
        <f t="shared" si="32"/>
        <v>2.181403633026812E-2</v>
      </c>
      <c r="AM108" s="6">
        <f t="shared" si="29"/>
        <v>876245.84141738457</v>
      </c>
      <c r="AN108" s="6">
        <f t="shared" si="30"/>
        <v>22379.713618925307</v>
      </c>
      <c r="AO108" s="10">
        <f t="shared" si="33"/>
        <v>2.5540450591725109E-2</v>
      </c>
    </row>
    <row r="109" spans="1:41" x14ac:dyDescent="0.3">
      <c r="A109" s="3"/>
      <c r="B109" s="3" t="str">
        <f t="shared" si="18"/>
        <v>2006</v>
      </c>
      <c r="C109" s="3">
        <v>143608</v>
      </c>
      <c r="D109" s="3">
        <v>8552006</v>
      </c>
      <c r="E109" s="4" t="s">
        <v>94</v>
      </c>
      <c r="F109" s="4" t="s">
        <v>5</v>
      </c>
      <c r="G109" s="6">
        <v>203</v>
      </c>
      <c r="H109" s="6">
        <v>42230.000000000015</v>
      </c>
      <c r="I109" s="6">
        <v>890120.34199489176</v>
      </c>
      <c r="J109" s="6">
        <v>886594.44199489173</v>
      </c>
      <c r="K109" s="10">
        <f t="shared" si="19"/>
        <v>4.74430231594936E-2</v>
      </c>
      <c r="M109" s="6">
        <v>880903.84382639988</v>
      </c>
      <c r="N109" s="6">
        <f t="shared" si="20"/>
        <v>-5690.5981684918515</v>
      </c>
      <c r="O109" s="10">
        <f t="shared" si="21"/>
        <v>-6.4184906863251449E-3</v>
      </c>
      <c r="P109" s="6">
        <v>-3265.2550000000047</v>
      </c>
      <c r="Q109" s="6">
        <v>0</v>
      </c>
      <c r="R109" s="6">
        <v>0</v>
      </c>
      <c r="S109" s="6">
        <v>-2425.3431684919483</v>
      </c>
      <c r="T109" s="6">
        <f t="shared" si="22"/>
        <v>-5690.5981684919534</v>
      </c>
      <c r="V109" s="6">
        <v>883329.18699489185</v>
      </c>
      <c r="W109" s="6">
        <f t="shared" si="23"/>
        <v>-3265.2549999998882</v>
      </c>
      <c r="X109" s="10">
        <f t="shared" si="24"/>
        <v>-3.6829184183163441E-3</v>
      </c>
      <c r="Y109" s="6">
        <v>-3265.2550000000047</v>
      </c>
      <c r="Z109" s="6">
        <v>0</v>
      </c>
      <c r="AA109" s="6">
        <v>0</v>
      </c>
      <c r="AB109" s="6">
        <v>0</v>
      </c>
      <c r="AC109" s="6">
        <f t="shared" si="25"/>
        <v>-3265.2550000000047</v>
      </c>
      <c r="AE109" s="6">
        <v>865280.25838930777</v>
      </c>
      <c r="AF109" s="6">
        <f t="shared" si="26"/>
        <v>15623.585437092115</v>
      </c>
      <c r="AG109" s="10">
        <f t="shared" si="31"/>
        <v>1.8056098339947028E-2</v>
      </c>
      <c r="AI109" s="6">
        <f t="shared" si="27"/>
        <v>865280.25838930777</v>
      </c>
      <c r="AJ109" s="6">
        <f t="shared" si="28"/>
        <v>18048.928605584078</v>
      </c>
      <c r="AK109" s="10">
        <f t="shared" si="32"/>
        <v>2.0859055121841791E-2</v>
      </c>
      <c r="AM109" s="6">
        <f t="shared" si="29"/>
        <v>865280.25838930777</v>
      </c>
      <c r="AN109" s="6">
        <f t="shared" si="30"/>
        <v>21314.183605583967</v>
      </c>
      <c r="AO109" s="10">
        <f t="shared" si="33"/>
        <v>2.4632693741631937E-2</v>
      </c>
    </row>
    <row r="110" spans="1:41" x14ac:dyDescent="0.3">
      <c r="A110" s="3"/>
      <c r="B110" s="3" t="str">
        <f t="shared" si="18"/>
        <v>2042</v>
      </c>
      <c r="C110" s="3">
        <v>119925</v>
      </c>
      <c r="D110" s="3">
        <v>8552042</v>
      </c>
      <c r="E110" s="4" t="s">
        <v>18</v>
      </c>
      <c r="F110" s="4" t="s">
        <v>5</v>
      </c>
      <c r="G110" s="6">
        <v>203</v>
      </c>
      <c r="H110" s="6">
        <v>32500.000000000007</v>
      </c>
      <c r="I110" s="6">
        <v>900024.23457838141</v>
      </c>
      <c r="J110" s="6">
        <v>873707.73457838141</v>
      </c>
      <c r="K110" s="10">
        <f t="shared" si="19"/>
        <v>3.6110138762235344E-2</v>
      </c>
      <c r="M110" s="6">
        <v>865795</v>
      </c>
      <c r="N110" s="6">
        <f t="shared" si="20"/>
        <v>-7912.7345783814089</v>
      </c>
      <c r="O110" s="10">
        <f t="shared" si="21"/>
        <v>-9.0565005495800016E-3</v>
      </c>
      <c r="P110" s="6">
        <v>-3265.2550000000047</v>
      </c>
      <c r="Q110" s="6">
        <v>0</v>
      </c>
      <c r="R110" s="6">
        <v>0</v>
      </c>
      <c r="S110" s="6">
        <v>-4647.4795783814043</v>
      </c>
      <c r="T110" s="6">
        <f t="shared" si="22"/>
        <v>-7912.7345783814089</v>
      </c>
      <c r="V110" s="6">
        <v>870442.4795783814</v>
      </c>
      <c r="W110" s="6">
        <f t="shared" si="23"/>
        <v>-3265.2550000000047</v>
      </c>
      <c r="X110" s="10">
        <f t="shared" si="24"/>
        <v>-3.7372394346213431E-3</v>
      </c>
      <c r="Y110" s="6">
        <v>-3265.2550000000047</v>
      </c>
      <c r="Z110" s="6">
        <v>0</v>
      </c>
      <c r="AA110" s="6">
        <v>0</v>
      </c>
      <c r="AB110" s="6">
        <v>0</v>
      </c>
      <c r="AC110" s="6">
        <f t="shared" si="25"/>
        <v>-3265.2550000000047</v>
      </c>
      <c r="AE110" s="6">
        <v>848540</v>
      </c>
      <c r="AF110" s="6">
        <f t="shared" si="26"/>
        <v>17255</v>
      </c>
      <c r="AG110" s="10">
        <f t="shared" si="31"/>
        <v>2.033492822966507E-2</v>
      </c>
      <c r="AI110" s="6">
        <f t="shared" si="27"/>
        <v>848540</v>
      </c>
      <c r="AJ110" s="6">
        <f t="shared" si="28"/>
        <v>21902.479578381404</v>
      </c>
      <c r="AK110" s="10">
        <f t="shared" si="32"/>
        <v>2.5811958868623051E-2</v>
      </c>
      <c r="AM110" s="6">
        <f t="shared" si="29"/>
        <v>848540</v>
      </c>
      <c r="AN110" s="6">
        <f t="shared" si="30"/>
        <v>25167.734578381409</v>
      </c>
      <c r="AO110" s="10">
        <f t="shared" si="33"/>
        <v>2.9660044993024971E-2</v>
      </c>
    </row>
    <row r="111" spans="1:41" x14ac:dyDescent="0.3">
      <c r="A111" s="3"/>
      <c r="B111" s="3" t="str">
        <f t="shared" si="18"/>
        <v>2082</v>
      </c>
      <c r="C111" s="3">
        <v>119944</v>
      </c>
      <c r="D111" s="3">
        <v>8552082</v>
      </c>
      <c r="E111" s="4" t="s">
        <v>28</v>
      </c>
      <c r="F111" s="4" t="s">
        <v>5</v>
      </c>
      <c r="G111" s="6">
        <v>204</v>
      </c>
      <c r="H111" s="6">
        <v>23740.000000000007</v>
      </c>
      <c r="I111" s="6">
        <v>888237</v>
      </c>
      <c r="J111" s="6">
        <v>870060</v>
      </c>
      <c r="K111" s="10">
        <f t="shared" si="19"/>
        <v>2.6727100987686853E-2</v>
      </c>
      <c r="M111" s="6">
        <v>870060</v>
      </c>
      <c r="N111" s="6">
        <f t="shared" si="20"/>
        <v>0</v>
      </c>
      <c r="O111" s="10">
        <f t="shared" si="21"/>
        <v>0</v>
      </c>
      <c r="P111" s="6">
        <v>-3281.3399999999674</v>
      </c>
      <c r="Q111" s="6">
        <v>3281.3399999999674</v>
      </c>
      <c r="R111" s="6">
        <v>0</v>
      </c>
      <c r="S111" s="6">
        <v>0</v>
      </c>
      <c r="T111" s="6">
        <f t="shared" si="22"/>
        <v>0</v>
      </c>
      <c r="V111" s="6">
        <v>865885.56</v>
      </c>
      <c r="W111" s="6">
        <f t="shared" si="23"/>
        <v>-4174.4399999999441</v>
      </c>
      <c r="X111" s="10">
        <f t="shared" si="24"/>
        <v>-4.79787600855107E-3</v>
      </c>
      <c r="Y111" s="6">
        <v>-3281.3399999999674</v>
      </c>
      <c r="Z111" s="6">
        <v>-1068.9599999999627</v>
      </c>
      <c r="AA111" s="6">
        <v>175.85999999996241</v>
      </c>
      <c r="AB111" s="6">
        <v>0</v>
      </c>
      <c r="AC111" s="6">
        <f t="shared" si="25"/>
        <v>-4174.4399999999678</v>
      </c>
      <c r="AE111" s="6">
        <v>852720</v>
      </c>
      <c r="AF111" s="6">
        <f t="shared" si="26"/>
        <v>17340</v>
      </c>
      <c r="AG111" s="10">
        <f t="shared" si="31"/>
        <v>2.033492822966507E-2</v>
      </c>
      <c r="AI111" s="6">
        <f t="shared" si="27"/>
        <v>852720</v>
      </c>
      <c r="AJ111" s="6">
        <f t="shared" si="28"/>
        <v>13165.560000000056</v>
      </c>
      <c r="AK111" s="10">
        <f t="shared" si="32"/>
        <v>1.5439487756825283E-2</v>
      </c>
      <c r="AM111" s="6">
        <f t="shared" si="29"/>
        <v>852720</v>
      </c>
      <c r="AN111" s="6">
        <f t="shared" si="30"/>
        <v>17340</v>
      </c>
      <c r="AO111" s="10">
        <f t="shared" si="33"/>
        <v>2.033492822966507E-2</v>
      </c>
    </row>
    <row r="112" spans="1:41" x14ac:dyDescent="0.3">
      <c r="A112" s="3"/>
      <c r="B112" s="3" t="str">
        <f t="shared" si="18"/>
        <v>3021</v>
      </c>
      <c r="C112" s="3">
        <v>120122</v>
      </c>
      <c r="D112" s="3">
        <v>8553021</v>
      </c>
      <c r="E112" s="4" t="s">
        <v>57</v>
      </c>
      <c r="F112" s="4" t="s">
        <v>5</v>
      </c>
      <c r="G112" s="6">
        <v>205</v>
      </c>
      <c r="H112" s="6">
        <v>42520.000000000044</v>
      </c>
      <c r="I112" s="6">
        <v>903725.22437449556</v>
      </c>
      <c r="J112" s="6">
        <v>892022.22437449556</v>
      </c>
      <c r="K112" s="10">
        <f t="shared" si="19"/>
        <v>4.7049699237320546E-2</v>
      </c>
      <c r="M112" s="6">
        <v>880359.12490930001</v>
      </c>
      <c r="N112" s="6">
        <f t="shared" si="20"/>
        <v>-11663.099465195555</v>
      </c>
      <c r="O112" s="10">
        <f t="shared" si="21"/>
        <v>-1.30748978517592E-2</v>
      </c>
      <c r="P112" s="6">
        <v>-3297.4250000000466</v>
      </c>
      <c r="Q112" s="6">
        <v>0</v>
      </c>
      <c r="R112" s="6">
        <v>0</v>
      </c>
      <c r="S112" s="6">
        <v>-8365.6744651955323</v>
      </c>
      <c r="T112" s="6">
        <f t="shared" si="22"/>
        <v>-11663.099465195579</v>
      </c>
      <c r="V112" s="6">
        <v>888724.79937449552</v>
      </c>
      <c r="W112" s="6">
        <f t="shared" si="23"/>
        <v>-3297.4250000000466</v>
      </c>
      <c r="X112" s="10">
        <f t="shared" si="24"/>
        <v>-3.6965726972915604E-3</v>
      </c>
      <c r="Y112" s="6">
        <v>-3297.4250000000466</v>
      </c>
      <c r="Z112" s="6">
        <v>0</v>
      </c>
      <c r="AA112" s="6">
        <v>0</v>
      </c>
      <c r="AB112" s="6">
        <v>0</v>
      </c>
      <c r="AC112" s="6">
        <f t="shared" si="25"/>
        <v>-3297.4250000000466</v>
      </c>
      <c r="AE112" s="6">
        <v>864746.74334140448</v>
      </c>
      <c r="AF112" s="6">
        <f t="shared" si="26"/>
        <v>15612.381567895529</v>
      </c>
      <c r="AG112" s="10">
        <f t="shared" si="31"/>
        <v>1.8054282005814638E-2</v>
      </c>
      <c r="AI112" s="6">
        <f t="shared" si="27"/>
        <v>864746.74334140448</v>
      </c>
      <c r="AJ112" s="6">
        <f t="shared" si="28"/>
        <v>23978.056033091038</v>
      </c>
      <c r="AK112" s="10">
        <f t="shared" si="32"/>
        <v>2.7728414379959605E-2</v>
      </c>
      <c r="AM112" s="6">
        <f t="shared" si="29"/>
        <v>864746.74334140448</v>
      </c>
      <c r="AN112" s="6">
        <f t="shared" si="30"/>
        <v>27275.481033091084</v>
      </c>
      <c r="AO112" s="10">
        <f t="shared" si="33"/>
        <v>3.1541582831174246E-2</v>
      </c>
    </row>
    <row r="113" spans="1:41" x14ac:dyDescent="0.3">
      <c r="A113" s="3"/>
      <c r="B113" s="3" t="str">
        <f t="shared" si="18"/>
        <v>3103</v>
      </c>
      <c r="C113" s="3">
        <v>120173</v>
      </c>
      <c r="D113" s="3">
        <v>8553103</v>
      </c>
      <c r="E113" s="4" t="s">
        <v>78</v>
      </c>
      <c r="F113" s="4" t="s">
        <v>5</v>
      </c>
      <c r="G113" s="6">
        <v>205</v>
      </c>
      <c r="H113" s="6">
        <v>9529.9999999999945</v>
      </c>
      <c r="I113" s="6">
        <v>889389.5</v>
      </c>
      <c r="J113" s="6">
        <v>874325</v>
      </c>
      <c r="K113" s="10">
        <f t="shared" si="19"/>
        <v>1.0715215324669332E-2</v>
      </c>
      <c r="M113" s="6">
        <v>874325</v>
      </c>
      <c r="N113" s="6">
        <f t="shared" si="20"/>
        <v>0</v>
      </c>
      <c r="O113" s="10">
        <f t="shared" si="21"/>
        <v>0</v>
      </c>
      <c r="P113" s="6">
        <v>-3297.4250000000466</v>
      </c>
      <c r="Q113" s="6">
        <v>3297.4250000000466</v>
      </c>
      <c r="R113" s="6">
        <v>0</v>
      </c>
      <c r="S113" s="6">
        <v>0</v>
      </c>
      <c r="T113" s="6">
        <f t="shared" si="22"/>
        <v>0</v>
      </c>
      <c r="V113" s="6">
        <v>870140.8</v>
      </c>
      <c r="W113" s="6">
        <f t="shared" si="23"/>
        <v>-4184.1999999999534</v>
      </c>
      <c r="X113" s="10">
        <f t="shared" si="24"/>
        <v>-4.7856346324306794E-3</v>
      </c>
      <c r="Y113" s="6">
        <v>-3297.4250000000466</v>
      </c>
      <c r="Z113" s="6">
        <v>-1074.1999999999534</v>
      </c>
      <c r="AA113" s="6">
        <v>187.42500000005506</v>
      </c>
      <c r="AB113" s="6">
        <v>0</v>
      </c>
      <c r="AC113" s="6">
        <f t="shared" si="25"/>
        <v>-4184.1999999999452</v>
      </c>
      <c r="AE113" s="6">
        <v>856900</v>
      </c>
      <c r="AF113" s="6">
        <f t="shared" si="26"/>
        <v>17425</v>
      </c>
      <c r="AG113" s="10">
        <f t="shared" si="31"/>
        <v>2.033492822966507E-2</v>
      </c>
      <c r="AI113" s="6">
        <f t="shared" si="27"/>
        <v>856900</v>
      </c>
      <c r="AJ113" s="6">
        <f t="shared" si="28"/>
        <v>13240.800000000047</v>
      </c>
      <c r="AK113" s="10">
        <f t="shared" si="32"/>
        <v>1.5451978060450516E-2</v>
      </c>
      <c r="AM113" s="6">
        <f t="shared" si="29"/>
        <v>856900</v>
      </c>
      <c r="AN113" s="6">
        <f t="shared" si="30"/>
        <v>17425</v>
      </c>
      <c r="AO113" s="10">
        <f t="shared" si="33"/>
        <v>2.033492822966507E-2</v>
      </c>
    </row>
    <row r="114" spans="1:41" x14ac:dyDescent="0.3">
      <c r="A114" s="3"/>
      <c r="B114" s="3" t="str">
        <f t="shared" si="18"/>
        <v>3434</v>
      </c>
      <c r="C114" s="3">
        <v>140911</v>
      </c>
      <c r="D114" s="3">
        <v>8553434</v>
      </c>
      <c r="E114" s="4" t="s">
        <v>232</v>
      </c>
      <c r="F114" s="4" t="s">
        <v>5</v>
      </c>
      <c r="G114" s="6">
        <v>206</v>
      </c>
      <c r="H114" s="6">
        <v>66450.000000000029</v>
      </c>
      <c r="I114" s="6">
        <v>952486.88006399991</v>
      </c>
      <c r="J114" s="6">
        <v>947402.43006399996</v>
      </c>
      <c r="K114" s="10">
        <f t="shared" si="19"/>
        <v>6.9764740481816495E-2</v>
      </c>
      <c r="M114" s="6">
        <v>947402.43006399996</v>
      </c>
      <c r="N114" s="6">
        <f t="shared" si="20"/>
        <v>0</v>
      </c>
      <c r="O114" s="10">
        <f t="shared" si="21"/>
        <v>0</v>
      </c>
      <c r="P114" s="6">
        <v>-3313.5100000000093</v>
      </c>
      <c r="Q114" s="6">
        <v>0</v>
      </c>
      <c r="R114" s="6">
        <v>3313.5100000000039</v>
      </c>
      <c r="S114" s="6">
        <v>0</v>
      </c>
      <c r="T114" s="6">
        <f t="shared" si="22"/>
        <v>-5.4569682106375694E-12</v>
      </c>
      <c r="V114" s="6">
        <v>945782.62137760001</v>
      </c>
      <c r="W114" s="6">
        <f t="shared" si="23"/>
        <v>-1619.8086863999488</v>
      </c>
      <c r="X114" s="10">
        <f t="shared" si="24"/>
        <v>-1.7097366810538217E-3</v>
      </c>
      <c r="Y114" s="6">
        <v>-3313.5100000000093</v>
      </c>
      <c r="Z114" s="6">
        <v>0</v>
      </c>
      <c r="AA114" s="6">
        <v>1693.7013136000041</v>
      </c>
      <c r="AB114" s="6">
        <v>0</v>
      </c>
      <c r="AC114" s="6">
        <f t="shared" si="25"/>
        <v>-1619.8086864000052</v>
      </c>
      <c r="AE114" s="6">
        <v>931204.34323501447</v>
      </c>
      <c r="AF114" s="6">
        <f t="shared" si="26"/>
        <v>16198.086828985484</v>
      </c>
      <c r="AG114" s="10">
        <f t="shared" si="31"/>
        <v>1.7394771562934452E-2</v>
      </c>
      <c r="AI114" s="6">
        <f t="shared" si="27"/>
        <v>931204.34323501447</v>
      </c>
      <c r="AJ114" s="6">
        <f t="shared" si="28"/>
        <v>14578.278142585536</v>
      </c>
      <c r="AK114" s="10">
        <f t="shared" si="32"/>
        <v>1.565529440288093E-2</v>
      </c>
      <c r="AM114" s="6">
        <f t="shared" si="29"/>
        <v>931204.34323501447</v>
      </c>
      <c r="AN114" s="6">
        <f t="shared" si="30"/>
        <v>16198.086828985484</v>
      </c>
      <c r="AO114" s="10">
        <f t="shared" si="33"/>
        <v>1.7394771562934452E-2</v>
      </c>
    </row>
    <row r="115" spans="1:41" x14ac:dyDescent="0.3">
      <c r="A115" s="3"/>
      <c r="B115" s="3" t="str">
        <f t="shared" si="18"/>
        <v>3342</v>
      </c>
      <c r="C115" s="3">
        <v>146180</v>
      </c>
      <c r="D115" s="3">
        <v>8553342</v>
      </c>
      <c r="E115" s="4" t="s">
        <v>226</v>
      </c>
      <c r="F115" s="4" t="s">
        <v>5</v>
      </c>
      <c r="G115" s="6">
        <v>206</v>
      </c>
      <c r="H115" s="6">
        <v>50009.999999999949</v>
      </c>
      <c r="I115" s="6">
        <v>918694.17449373181</v>
      </c>
      <c r="J115" s="6">
        <v>914171.82449373184</v>
      </c>
      <c r="K115" s="10">
        <f t="shared" si="19"/>
        <v>5.4435960723881967E-2</v>
      </c>
      <c r="M115" s="6">
        <v>904768.93367740011</v>
      </c>
      <c r="N115" s="6">
        <f t="shared" si="20"/>
        <v>-9402.8908163317246</v>
      </c>
      <c r="O115" s="10">
        <f t="shared" si="21"/>
        <v>-1.0285693087882077E-2</v>
      </c>
      <c r="P115" s="6">
        <v>-3313.5100000000093</v>
      </c>
      <c r="Q115" s="6">
        <v>0</v>
      </c>
      <c r="R115" s="6">
        <v>0</v>
      </c>
      <c r="S115" s="6">
        <v>-6089.3808163317071</v>
      </c>
      <c r="T115" s="6">
        <f t="shared" si="22"/>
        <v>-9402.8908163317174</v>
      </c>
      <c r="V115" s="6">
        <v>910858.31449373183</v>
      </c>
      <c r="W115" s="6">
        <f t="shared" si="23"/>
        <v>-3313.5100000000093</v>
      </c>
      <c r="X115" s="10">
        <f t="shared" si="24"/>
        <v>-3.6246030682853636E-3</v>
      </c>
      <c r="Y115" s="6">
        <v>-3313.5100000000093</v>
      </c>
      <c r="Z115" s="6">
        <v>0</v>
      </c>
      <c r="AA115" s="6">
        <v>0</v>
      </c>
      <c r="AB115" s="6">
        <v>0</v>
      </c>
      <c r="AC115" s="6">
        <f t="shared" si="25"/>
        <v>-3313.5100000000093</v>
      </c>
      <c r="AE115" s="6">
        <v>888654.48943583993</v>
      </c>
      <c r="AF115" s="6">
        <f t="shared" si="26"/>
        <v>16114.444241560181</v>
      </c>
      <c r="AG115" s="10">
        <f t="shared" si="31"/>
        <v>1.8133531572873045E-2</v>
      </c>
      <c r="AI115" s="6">
        <f t="shared" si="27"/>
        <v>888654.48943583993</v>
      </c>
      <c r="AJ115" s="6">
        <f t="shared" si="28"/>
        <v>22203.825057891896</v>
      </c>
      <c r="AK115" s="10">
        <f t="shared" si="32"/>
        <v>2.4985891954462457E-2</v>
      </c>
      <c r="AM115" s="6">
        <f t="shared" si="29"/>
        <v>888654.48943583993</v>
      </c>
      <c r="AN115" s="6">
        <f t="shared" si="30"/>
        <v>25517.335057891905</v>
      </c>
      <c r="AO115" s="10">
        <f t="shared" si="33"/>
        <v>2.871457395561184E-2</v>
      </c>
    </row>
    <row r="116" spans="1:41" x14ac:dyDescent="0.3">
      <c r="A116" s="3"/>
      <c r="B116" s="3" t="str">
        <f t="shared" si="18"/>
        <v>3332</v>
      </c>
      <c r="C116" s="3">
        <v>145203</v>
      </c>
      <c r="D116" s="3">
        <v>8553332</v>
      </c>
      <c r="E116" s="4" t="s">
        <v>217</v>
      </c>
      <c r="F116" s="4" t="s">
        <v>5</v>
      </c>
      <c r="G116" s="6">
        <v>206</v>
      </c>
      <c r="H116" s="6">
        <v>14489.999999999996</v>
      </c>
      <c r="I116" s="6">
        <v>882872.79669999995</v>
      </c>
      <c r="J116" s="6">
        <v>878590</v>
      </c>
      <c r="K116" s="10">
        <f t="shared" si="19"/>
        <v>1.641233035399968E-2</v>
      </c>
      <c r="M116" s="6">
        <v>878590</v>
      </c>
      <c r="N116" s="6">
        <f t="shared" si="20"/>
        <v>0</v>
      </c>
      <c r="O116" s="10">
        <f t="shared" si="21"/>
        <v>0</v>
      </c>
      <c r="P116" s="6">
        <v>-3313.5100000000093</v>
      </c>
      <c r="Q116" s="6">
        <v>3313.5100000000093</v>
      </c>
      <c r="R116" s="6">
        <v>0</v>
      </c>
      <c r="S116" s="6">
        <v>0</v>
      </c>
      <c r="T116" s="6">
        <f t="shared" si="22"/>
        <v>0</v>
      </c>
      <c r="V116" s="6">
        <v>874396.04</v>
      </c>
      <c r="W116" s="6">
        <f t="shared" si="23"/>
        <v>-4193.9599999999627</v>
      </c>
      <c r="X116" s="10">
        <f t="shared" si="24"/>
        <v>-4.7735121046221362E-3</v>
      </c>
      <c r="Y116" s="6">
        <v>-3313.5100000000093</v>
      </c>
      <c r="Z116" s="6">
        <v>-1079.4399999999441</v>
      </c>
      <c r="AA116" s="6">
        <v>198.98999999996275</v>
      </c>
      <c r="AB116" s="6">
        <v>0</v>
      </c>
      <c r="AC116" s="6">
        <f t="shared" si="25"/>
        <v>-4193.9599999999909</v>
      </c>
      <c r="AE116" s="6">
        <v>861080</v>
      </c>
      <c r="AF116" s="6">
        <f t="shared" si="26"/>
        <v>17510</v>
      </c>
      <c r="AG116" s="10">
        <f t="shared" si="31"/>
        <v>2.033492822966507E-2</v>
      </c>
      <c r="AI116" s="6">
        <f t="shared" si="27"/>
        <v>861080</v>
      </c>
      <c r="AJ116" s="6">
        <f t="shared" si="28"/>
        <v>13316.040000000037</v>
      </c>
      <c r="AK116" s="10">
        <f t="shared" si="32"/>
        <v>1.5464347098992007E-2</v>
      </c>
      <c r="AM116" s="6">
        <f t="shared" si="29"/>
        <v>861080</v>
      </c>
      <c r="AN116" s="6">
        <f t="shared" si="30"/>
        <v>17510</v>
      </c>
      <c r="AO116" s="10">
        <f t="shared" si="33"/>
        <v>2.033492822966507E-2</v>
      </c>
    </row>
    <row r="117" spans="1:41" x14ac:dyDescent="0.3">
      <c r="A117" s="3"/>
      <c r="B117" s="3" t="str">
        <f t="shared" si="18"/>
        <v>2168</v>
      </c>
      <c r="C117" s="3">
        <v>138805</v>
      </c>
      <c r="D117" s="3">
        <v>8552168</v>
      </c>
      <c r="E117" s="4" t="s">
        <v>140</v>
      </c>
      <c r="F117" s="4" t="s">
        <v>5</v>
      </c>
      <c r="G117" s="6">
        <v>208</v>
      </c>
      <c r="H117" s="6">
        <v>22920.000000000007</v>
      </c>
      <c r="I117" s="6">
        <v>890978.05</v>
      </c>
      <c r="J117" s="6">
        <v>887120</v>
      </c>
      <c r="K117" s="10">
        <f t="shared" si="19"/>
        <v>2.5724539454142565E-2</v>
      </c>
      <c r="M117" s="6">
        <v>887120</v>
      </c>
      <c r="N117" s="6">
        <f t="shared" si="20"/>
        <v>0</v>
      </c>
      <c r="O117" s="10">
        <f t="shared" si="21"/>
        <v>0</v>
      </c>
      <c r="P117" s="6">
        <v>-3345.6800000000512</v>
      </c>
      <c r="Q117" s="6">
        <v>3345.6800000000512</v>
      </c>
      <c r="R117" s="6">
        <v>0</v>
      </c>
      <c r="S117" s="6">
        <v>0</v>
      </c>
      <c r="T117" s="6">
        <f t="shared" si="22"/>
        <v>0</v>
      </c>
      <c r="V117" s="6">
        <v>883637.30795180716</v>
      </c>
      <c r="W117" s="6">
        <f t="shared" si="23"/>
        <v>-3482.6920481928391</v>
      </c>
      <c r="X117" s="10">
        <f t="shared" si="24"/>
        <v>-3.9258409777626919E-3</v>
      </c>
      <c r="Y117" s="6">
        <v>-3345.6800000000512</v>
      </c>
      <c r="Z117" s="6">
        <v>-137.01204819278792</v>
      </c>
      <c r="AA117" s="6">
        <v>0</v>
      </c>
      <c r="AB117" s="6">
        <v>0</v>
      </c>
      <c r="AC117" s="6">
        <f t="shared" si="25"/>
        <v>-3482.6920481928391</v>
      </c>
      <c r="AE117" s="6">
        <v>869440</v>
      </c>
      <c r="AF117" s="6">
        <f t="shared" si="26"/>
        <v>17680</v>
      </c>
      <c r="AG117" s="10">
        <f t="shared" si="31"/>
        <v>2.033492822966507E-2</v>
      </c>
      <c r="AI117" s="6">
        <f t="shared" si="27"/>
        <v>869440</v>
      </c>
      <c r="AJ117" s="6">
        <f t="shared" si="28"/>
        <v>14197.307951807161</v>
      </c>
      <c r="AK117" s="10">
        <f t="shared" si="32"/>
        <v>1.6329255557378498E-2</v>
      </c>
      <c r="AM117" s="6">
        <f t="shared" si="29"/>
        <v>869440</v>
      </c>
      <c r="AN117" s="6">
        <f t="shared" si="30"/>
        <v>17680</v>
      </c>
      <c r="AO117" s="10">
        <f t="shared" si="33"/>
        <v>2.033492822966507E-2</v>
      </c>
    </row>
    <row r="118" spans="1:41" x14ac:dyDescent="0.3">
      <c r="A118" s="3"/>
      <c r="B118" s="3" t="str">
        <f t="shared" si="18"/>
        <v>2383</v>
      </c>
      <c r="C118" s="3">
        <v>143609</v>
      </c>
      <c r="D118" s="3">
        <v>8552383</v>
      </c>
      <c r="E118" s="4" t="s">
        <v>171</v>
      </c>
      <c r="F118" s="4" t="s">
        <v>5</v>
      </c>
      <c r="G118" s="6">
        <v>208</v>
      </c>
      <c r="H118" s="6">
        <v>17370</v>
      </c>
      <c r="I118" s="6">
        <v>892729.03929236508</v>
      </c>
      <c r="J118" s="6">
        <v>887465.73929236503</v>
      </c>
      <c r="K118" s="10">
        <f t="shared" si="19"/>
        <v>1.9457191639882788E-2</v>
      </c>
      <c r="M118" s="6">
        <v>887120</v>
      </c>
      <c r="N118" s="6">
        <f t="shared" si="20"/>
        <v>-345.73929236503318</v>
      </c>
      <c r="O118" s="10">
        <f t="shared" si="21"/>
        <v>-3.8958043906090834E-4</v>
      </c>
      <c r="P118" s="6">
        <v>-3345.6800000000512</v>
      </c>
      <c r="Q118" s="6">
        <v>2999.9407076351345</v>
      </c>
      <c r="R118" s="6">
        <v>0</v>
      </c>
      <c r="S118" s="6">
        <v>0</v>
      </c>
      <c r="T118" s="6">
        <f t="shared" si="22"/>
        <v>-345.73929236491676</v>
      </c>
      <c r="V118" s="6">
        <v>884120.05929236487</v>
      </c>
      <c r="W118" s="6">
        <f t="shared" si="23"/>
        <v>-3345.6800000001676</v>
      </c>
      <c r="X118" s="10">
        <f t="shared" si="24"/>
        <v>-3.7699258144521714E-3</v>
      </c>
      <c r="Y118" s="6">
        <v>-3345.6800000000512</v>
      </c>
      <c r="Z118" s="6">
        <v>0</v>
      </c>
      <c r="AA118" s="6">
        <v>0</v>
      </c>
      <c r="AB118" s="6">
        <v>0</v>
      </c>
      <c r="AC118" s="6">
        <f t="shared" si="25"/>
        <v>-3345.6800000000512</v>
      </c>
      <c r="AE118" s="6">
        <v>869440</v>
      </c>
      <c r="AF118" s="6">
        <f t="shared" si="26"/>
        <v>17680</v>
      </c>
      <c r="AG118" s="10">
        <f t="shared" si="31"/>
        <v>2.033492822966507E-2</v>
      </c>
      <c r="AI118" s="6">
        <f t="shared" si="27"/>
        <v>869440</v>
      </c>
      <c r="AJ118" s="6">
        <f t="shared" si="28"/>
        <v>14680.059292364866</v>
      </c>
      <c r="AK118" s="10">
        <f t="shared" si="32"/>
        <v>1.6884499554155392E-2</v>
      </c>
      <c r="AM118" s="6">
        <f t="shared" si="29"/>
        <v>869440</v>
      </c>
      <c r="AN118" s="6">
        <f t="shared" si="30"/>
        <v>18025.739292365033</v>
      </c>
      <c r="AO118" s="10">
        <f t="shared" si="33"/>
        <v>2.07325856785575E-2</v>
      </c>
    </row>
    <row r="119" spans="1:41" x14ac:dyDescent="0.3">
      <c r="A119" s="3"/>
      <c r="B119" s="3" t="str">
        <f t="shared" si="18"/>
        <v>3336</v>
      </c>
      <c r="C119" s="3">
        <v>142724</v>
      </c>
      <c r="D119" s="3">
        <v>8553336</v>
      </c>
      <c r="E119" s="4" t="s">
        <v>221</v>
      </c>
      <c r="F119" s="4" t="s">
        <v>5</v>
      </c>
      <c r="G119" s="6">
        <v>208</v>
      </c>
      <c r="H119" s="6">
        <v>16349.999999999998</v>
      </c>
      <c r="I119" s="6">
        <v>890687.85</v>
      </c>
      <c r="J119" s="6">
        <v>887120</v>
      </c>
      <c r="K119" s="10">
        <f t="shared" si="19"/>
        <v>1.8356599340610742E-2</v>
      </c>
      <c r="M119" s="6">
        <v>887120</v>
      </c>
      <c r="N119" s="6">
        <f t="shared" si="20"/>
        <v>0</v>
      </c>
      <c r="O119" s="10">
        <f t="shared" si="21"/>
        <v>0</v>
      </c>
      <c r="P119" s="6">
        <v>-3345.6800000000512</v>
      </c>
      <c r="Q119" s="6">
        <v>3345.6799999999348</v>
      </c>
      <c r="R119" s="6">
        <v>0</v>
      </c>
      <c r="S119" s="6">
        <v>0</v>
      </c>
      <c r="T119" s="6">
        <f t="shared" si="22"/>
        <v>-1.1641532182693481E-10</v>
      </c>
      <c r="V119" s="6">
        <v>882906.52</v>
      </c>
      <c r="W119" s="6">
        <f t="shared" si="23"/>
        <v>-4213.4799999999814</v>
      </c>
      <c r="X119" s="10">
        <f t="shared" si="24"/>
        <v>-4.7496167373072204E-3</v>
      </c>
      <c r="Y119" s="6">
        <v>-3345.6800000000512</v>
      </c>
      <c r="Z119" s="6">
        <v>-1089.9200000000419</v>
      </c>
      <c r="AA119" s="6">
        <v>222.1199999999593</v>
      </c>
      <c r="AB119" s="6">
        <v>0</v>
      </c>
      <c r="AC119" s="6">
        <f t="shared" si="25"/>
        <v>-4213.4800000001342</v>
      </c>
      <c r="AE119" s="6">
        <v>869440</v>
      </c>
      <c r="AF119" s="6">
        <f t="shared" si="26"/>
        <v>17680</v>
      </c>
      <c r="AG119" s="10">
        <f t="shared" si="31"/>
        <v>2.033492822966507E-2</v>
      </c>
      <c r="AI119" s="6">
        <f t="shared" si="27"/>
        <v>869440</v>
      </c>
      <c r="AJ119" s="6">
        <f t="shared" si="28"/>
        <v>13466.520000000019</v>
      </c>
      <c r="AK119" s="10">
        <f t="shared" si="32"/>
        <v>1.5488728376886293E-2</v>
      </c>
      <c r="AM119" s="6">
        <f t="shared" si="29"/>
        <v>869440</v>
      </c>
      <c r="AN119" s="6">
        <f t="shared" si="30"/>
        <v>17680</v>
      </c>
      <c r="AO119" s="10">
        <f t="shared" si="33"/>
        <v>2.033492822966507E-2</v>
      </c>
    </row>
    <row r="120" spans="1:41" x14ac:dyDescent="0.3">
      <c r="A120" s="3"/>
      <c r="B120" s="3" t="str">
        <f t="shared" si="18"/>
        <v>3069</v>
      </c>
      <c r="C120" s="3">
        <v>138931</v>
      </c>
      <c r="D120" s="3">
        <v>8553069</v>
      </c>
      <c r="E120" s="4" t="s">
        <v>191</v>
      </c>
      <c r="F120" s="4" t="s">
        <v>5</v>
      </c>
      <c r="G120" s="6">
        <v>208</v>
      </c>
      <c r="H120" s="6">
        <v>7949.9999999999945</v>
      </c>
      <c r="I120" s="6">
        <v>891664.43651685398</v>
      </c>
      <c r="J120" s="6">
        <v>888836.78651685396</v>
      </c>
      <c r="K120" s="10">
        <f t="shared" si="19"/>
        <v>8.9159101500732845E-3</v>
      </c>
      <c r="M120" s="6">
        <v>887120</v>
      </c>
      <c r="N120" s="6">
        <f t="shared" si="20"/>
        <v>-1716.7865168539574</v>
      </c>
      <c r="O120" s="10">
        <f t="shared" si="21"/>
        <v>-1.9314980465442336E-3</v>
      </c>
      <c r="P120" s="6">
        <v>-3345.6800000000512</v>
      </c>
      <c r="Q120" s="6">
        <v>1628.8934831460938</v>
      </c>
      <c r="R120" s="6">
        <v>0</v>
      </c>
      <c r="S120" s="6">
        <v>0</v>
      </c>
      <c r="T120" s="6">
        <f t="shared" si="22"/>
        <v>-1716.7865168539574</v>
      </c>
      <c r="V120" s="6">
        <v>885491.10651685391</v>
      </c>
      <c r="W120" s="6">
        <f t="shared" si="23"/>
        <v>-3345.6800000000512</v>
      </c>
      <c r="X120" s="10">
        <f t="shared" si="24"/>
        <v>-3.764110633979269E-3</v>
      </c>
      <c r="Y120" s="6">
        <v>-3345.6800000000512</v>
      </c>
      <c r="Z120" s="6">
        <v>0</v>
      </c>
      <c r="AA120" s="6">
        <v>0</v>
      </c>
      <c r="AB120" s="6">
        <v>0</v>
      </c>
      <c r="AC120" s="6">
        <f t="shared" si="25"/>
        <v>-3345.6800000000512</v>
      </c>
      <c r="AE120" s="6">
        <v>869440</v>
      </c>
      <c r="AF120" s="6">
        <f t="shared" si="26"/>
        <v>17680</v>
      </c>
      <c r="AG120" s="10">
        <f t="shared" si="31"/>
        <v>2.033492822966507E-2</v>
      </c>
      <c r="AI120" s="6">
        <f t="shared" si="27"/>
        <v>869440</v>
      </c>
      <c r="AJ120" s="6">
        <f t="shared" si="28"/>
        <v>16051.106516853906</v>
      </c>
      <c r="AK120" s="10">
        <f t="shared" si="32"/>
        <v>1.8461430940437416E-2</v>
      </c>
      <c r="AM120" s="6">
        <f t="shared" si="29"/>
        <v>869440</v>
      </c>
      <c r="AN120" s="6">
        <f t="shared" si="30"/>
        <v>19396.786516853957</v>
      </c>
      <c r="AO120" s="10">
        <f t="shared" si="33"/>
        <v>2.2309517064839388E-2</v>
      </c>
    </row>
    <row r="121" spans="1:41" x14ac:dyDescent="0.3">
      <c r="A121" s="3"/>
      <c r="B121" s="3" t="str">
        <f t="shared" si="18"/>
        <v>2158</v>
      </c>
      <c r="C121" s="3">
        <v>137933</v>
      </c>
      <c r="D121" s="3">
        <v>8552158</v>
      </c>
      <c r="E121" s="4" t="s">
        <v>134</v>
      </c>
      <c r="F121" s="4" t="s">
        <v>5</v>
      </c>
      <c r="G121" s="6">
        <v>209</v>
      </c>
      <c r="H121" s="6">
        <v>72860</v>
      </c>
      <c r="I121" s="6">
        <v>966609.12083000795</v>
      </c>
      <c r="J121" s="6">
        <v>962929.92083000799</v>
      </c>
      <c r="K121" s="10">
        <f t="shared" si="19"/>
        <v>7.537690099327489E-2</v>
      </c>
      <c r="M121" s="6">
        <v>958760.24262729997</v>
      </c>
      <c r="N121" s="6">
        <f t="shared" si="20"/>
        <v>-4169.6782027080189</v>
      </c>
      <c r="O121" s="10">
        <f t="shared" si="21"/>
        <v>-4.3301990233244794E-3</v>
      </c>
      <c r="P121" s="6">
        <v>-3361.765000000014</v>
      </c>
      <c r="Q121" s="6">
        <v>0</v>
      </c>
      <c r="R121" s="6">
        <v>0</v>
      </c>
      <c r="S121" s="6">
        <v>-807.91320270798667</v>
      </c>
      <c r="T121" s="6">
        <f t="shared" si="22"/>
        <v>-4169.6782027080008</v>
      </c>
      <c r="V121" s="6">
        <v>959568.15583000798</v>
      </c>
      <c r="W121" s="6">
        <f t="shared" si="23"/>
        <v>-3361.765000000014</v>
      </c>
      <c r="X121" s="10">
        <f t="shared" si="24"/>
        <v>-3.4911834467686951E-3</v>
      </c>
      <c r="Y121" s="6">
        <v>-3361.765000000014</v>
      </c>
      <c r="Z121" s="6">
        <v>0</v>
      </c>
      <c r="AA121" s="6">
        <v>0</v>
      </c>
      <c r="AB121" s="6">
        <v>0</v>
      </c>
      <c r="AC121" s="6">
        <f t="shared" si="25"/>
        <v>-3361.765000000014</v>
      </c>
      <c r="AE121" s="6">
        <v>941535.30126923346</v>
      </c>
      <c r="AF121" s="6">
        <f t="shared" si="26"/>
        <v>17224.941358066513</v>
      </c>
      <c r="AG121" s="10">
        <f t="shared" si="31"/>
        <v>1.8294525266175882E-2</v>
      </c>
      <c r="AI121" s="6">
        <f t="shared" si="27"/>
        <v>941535.30126923346</v>
      </c>
      <c r="AJ121" s="6">
        <f t="shared" si="28"/>
        <v>18032.854560774518</v>
      </c>
      <c r="AK121" s="10">
        <f t="shared" si="32"/>
        <v>1.915260589429349E-2</v>
      </c>
      <c r="AM121" s="6">
        <f t="shared" si="29"/>
        <v>941535.30126923346</v>
      </c>
      <c r="AN121" s="6">
        <f t="shared" si="30"/>
        <v>21394.619560774532</v>
      </c>
      <c r="AO121" s="10">
        <f t="shared" si="33"/>
        <v>2.2723119921189985E-2</v>
      </c>
    </row>
    <row r="122" spans="1:41" x14ac:dyDescent="0.3">
      <c r="A122" s="3"/>
      <c r="B122" s="3" t="str">
        <f t="shared" si="18"/>
        <v>2338</v>
      </c>
      <c r="C122" s="3">
        <v>139859</v>
      </c>
      <c r="D122" s="3">
        <v>8552338</v>
      </c>
      <c r="E122" s="4" t="s">
        <v>158</v>
      </c>
      <c r="F122" s="4" t="s">
        <v>5</v>
      </c>
      <c r="G122" s="6">
        <v>209</v>
      </c>
      <c r="H122" s="6">
        <v>49409.999999999985</v>
      </c>
      <c r="I122" s="6">
        <v>949294.38561793161</v>
      </c>
      <c r="J122" s="6">
        <v>945948.43561793165</v>
      </c>
      <c r="K122" s="10">
        <f t="shared" si="19"/>
        <v>5.2049185951771063E-2</v>
      </c>
      <c r="M122" s="6">
        <v>929020.12151910004</v>
      </c>
      <c r="N122" s="6">
        <f t="shared" si="20"/>
        <v>-16928.314098831615</v>
      </c>
      <c r="O122" s="10">
        <f t="shared" si="21"/>
        <v>-1.7895599232925798E-2</v>
      </c>
      <c r="P122" s="6">
        <v>-3361.765000000014</v>
      </c>
      <c r="Q122" s="6">
        <v>0</v>
      </c>
      <c r="R122" s="6">
        <v>0</v>
      </c>
      <c r="S122" s="6">
        <v>-13566.549098831552</v>
      </c>
      <c r="T122" s="6">
        <f t="shared" si="22"/>
        <v>-16928.314098831564</v>
      </c>
      <c r="V122" s="6">
        <v>939304.51092140004</v>
      </c>
      <c r="W122" s="6">
        <f t="shared" si="23"/>
        <v>-6643.9246965316124</v>
      </c>
      <c r="X122" s="10">
        <f t="shared" si="24"/>
        <v>-7.0235590507547411E-3</v>
      </c>
      <c r="Y122" s="6">
        <v>-3361.765000000014</v>
      </c>
      <c r="Z122" s="6">
        <v>0</v>
      </c>
      <c r="AA122" s="6">
        <v>0</v>
      </c>
      <c r="AB122" s="6">
        <v>-3282.1596965315512</v>
      </c>
      <c r="AC122" s="6">
        <f t="shared" si="25"/>
        <v>-6643.9246965315651</v>
      </c>
      <c r="AE122" s="6">
        <v>912406.87712052057</v>
      </c>
      <c r="AF122" s="6">
        <f t="shared" si="26"/>
        <v>16613.244398579467</v>
      </c>
      <c r="AG122" s="10">
        <f t="shared" si="31"/>
        <v>1.8208153418362509E-2</v>
      </c>
      <c r="AI122" s="6">
        <f t="shared" si="27"/>
        <v>912406.87712052057</v>
      </c>
      <c r="AJ122" s="6">
        <f t="shared" si="28"/>
        <v>26897.63380087947</v>
      </c>
      <c r="AK122" s="10">
        <f t="shared" si="32"/>
        <v>2.9479867453176309E-2</v>
      </c>
      <c r="AM122" s="6">
        <f t="shared" si="29"/>
        <v>912406.87712052057</v>
      </c>
      <c r="AN122" s="6">
        <f t="shared" si="30"/>
        <v>33541.558497411082</v>
      </c>
      <c r="AO122" s="10">
        <f t="shared" si="33"/>
        <v>3.676162394047864E-2</v>
      </c>
    </row>
    <row r="123" spans="1:41" x14ac:dyDescent="0.3">
      <c r="A123" s="3"/>
      <c r="B123" s="3" t="str">
        <f t="shared" si="18"/>
        <v>2110</v>
      </c>
      <c r="C123" s="3">
        <v>138929</v>
      </c>
      <c r="D123" s="3">
        <v>8552110</v>
      </c>
      <c r="E123" s="4" t="s">
        <v>128</v>
      </c>
      <c r="F123" s="4" t="s">
        <v>5</v>
      </c>
      <c r="G123" s="6">
        <v>209</v>
      </c>
      <c r="H123" s="6">
        <v>41799.999999999978</v>
      </c>
      <c r="I123" s="6">
        <v>953276.66751723399</v>
      </c>
      <c r="J123" s="6">
        <v>949769.32978723396</v>
      </c>
      <c r="K123" s="10">
        <f t="shared" si="19"/>
        <v>4.384876020186898E-2</v>
      </c>
      <c r="M123" s="6">
        <v>940126.52296730003</v>
      </c>
      <c r="N123" s="6">
        <f t="shared" si="20"/>
        <v>-9642.8068199339323</v>
      </c>
      <c r="O123" s="10">
        <f t="shared" si="21"/>
        <v>-1.0152788174465584E-2</v>
      </c>
      <c r="P123" s="6">
        <v>-3361.765000000014</v>
      </c>
      <c r="Q123" s="6">
        <v>0</v>
      </c>
      <c r="R123" s="6">
        <v>0</v>
      </c>
      <c r="S123" s="6">
        <v>-6281.041819933962</v>
      </c>
      <c r="T123" s="6">
        <f t="shared" si="22"/>
        <v>-9642.8068199339759</v>
      </c>
      <c r="V123" s="6">
        <v>946407.56478723395</v>
      </c>
      <c r="W123" s="6">
        <f t="shared" si="23"/>
        <v>-3361.765000000014</v>
      </c>
      <c r="X123" s="10">
        <f t="shared" si="24"/>
        <v>-3.5395594430840506E-3</v>
      </c>
      <c r="Y123" s="6">
        <v>-3361.765000000014</v>
      </c>
      <c r="Z123" s="6">
        <v>0</v>
      </c>
      <c r="AA123" s="6">
        <v>0</v>
      </c>
      <c r="AB123" s="6">
        <v>0</v>
      </c>
      <c r="AC123" s="6">
        <f t="shared" si="25"/>
        <v>-3361.765000000014</v>
      </c>
      <c r="AE123" s="6">
        <v>923284.84131205664</v>
      </c>
      <c r="AF123" s="6">
        <f t="shared" si="26"/>
        <v>16841.681655243388</v>
      </c>
      <c r="AG123" s="10">
        <f t="shared" si="31"/>
        <v>1.8241046426485354E-2</v>
      </c>
      <c r="AI123" s="6">
        <f t="shared" si="27"/>
        <v>923284.84131205664</v>
      </c>
      <c r="AJ123" s="6">
        <f t="shared" si="28"/>
        <v>23122.723475177307</v>
      </c>
      <c r="AK123" s="10">
        <f t="shared" si="32"/>
        <v>2.5043976073860576E-2</v>
      </c>
      <c r="AM123" s="6">
        <f t="shared" si="29"/>
        <v>923284.84131205664</v>
      </c>
      <c r="AN123" s="6">
        <f t="shared" si="30"/>
        <v>26484.488475177321</v>
      </c>
      <c r="AO123" s="10">
        <f t="shared" si="33"/>
        <v>2.8685068020331501E-2</v>
      </c>
    </row>
    <row r="124" spans="1:41" x14ac:dyDescent="0.3">
      <c r="A124" s="3"/>
      <c r="B124" s="3" t="str">
        <f t="shared" si="18"/>
        <v>2023</v>
      </c>
      <c r="C124" s="3">
        <v>119914</v>
      </c>
      <c r="D124" s="3">
        <v>8552023</v>
      </c>
      <c r="E124" s="4" t="s">
        <v>11</v>
      </c>
      <c r="F124" s="4" t="s">
        <v>5</v>
      </c>
      <c r="G124" s="6">
        <v>209</v>
      </c>
      <c r="H124" s="6">
        <v>35270.000000000022</v>
      </c>
      <c r="I124" s="6">
        <v>917701.5</v>
      </c>
      <c r="J124" s="6">
        <v>891385</v>
      </c>
      <c r="K124" s="10">
        <f t="shared" si="19"/>
        <v>3.8432976300027864E-2</v>
      </c>
      <c r="M124" s="6">
        <v>891385</v>
      </c>
      <c r="N124" s="6">
        <f t="shared" si="20"/>
        <v>0</v>
      </c>
      <c r="O124" s="10">
        <f t="shared" si="21"/>
        <v>0</v>
      </c>
      <c r="P124" s="6">
        <v>-3361.765000000014</v>
      </c>
      <c r="Q124" s="6">
        <v>3361.765000000014</v>
      </c>
      <c r="R124" s="6">
        <v>0</v>
      </c>
      <c r="S124" s="6">
        <v>0</v>
      </c>
      <c r="T124" s="6">
        <f t="shared" si="22"/>
        <v>0</v>
      </c>
      <c r="V124" s="6">
        <v>887161.76</v>
      </c>
      <c r="W124" s="6">
        <f t="shared" si="23"/>
        <v>-4223.2399999999907</v>
      </c>
      <c r="X124" s="10">
        <f t="shared" si="24"/>
        <v>-4.7378405515013048E-3</v>
      </c>
      <c r="Y124" s="6">
        <v>-3361.765000000014</v>
      </c>
      <c r="Z124" s="6">
        <v>-1095.1599999999162</v>
      </c>
      <c r="AA124" s="6">
        <v>233.68499999996135</v>
      </c>
      <c r="AB124" s="6">
        <v>0</v>
      </c>
      <c r="AC124" s="6">
        <f t="shared" si="25"/>
        <v>-4223.2399999999689</v>
      </c>
      <c r="AE124" s="6">
        <v>873620</v>
      </c>
      <c r="AF124" s="6">
        <f t="shared" si="26"/>
        <v>17765</v>
      </c>
      <c r="AG124" s="10">
        <f t="shared" si="31"/>
        <v>2.033492822966507E-2</v>
      </c>
      <c r="AI124" s="6">
        <f t="shared" si="27"/>
        <v>873620</v>
      </c>
      <c r="AJ124" s="6">
        <f t="shared" si="28"/>
        <v>13541.760000000009</v>
      </c>
      <c r="AK124" s="10">
        <f t="shared" si="32"/>
        <v>1.550074403058539E-2</v>
      </c>
      <c r="AM124" s="6">
        <f t="shared" si="29"/>
        <v>873620</v>
      </c>
      <c r="AN124" s="6">
        <f t="shared" si="30"/>
        <v>17765</v>
      </c>
      <c r="AO124" s="10">
        <f t="shared" si="33"/>
        <v>2.033492822966507E-2</v>
      </c>
    </row>
    <row r="125" spans="1:41" x14ac:dyDescent="0.3">
      <c r="A125" s="3"/>
      <c r="B125" s="3" t="str">
        <f t="shared" si="18"/>
        <v>3060</v>
      </c>
      <c r="C125" s="3">
        <v>139097</v>
      </c>
      <c r="D125" s="3">
        <v>8553060</v>
      </c>
      <c r="E125" s="4" t="s">
        <v>189</v>
      </c>
      <c r="F125" s="4" t="s">
        <v>5</v>
      </c>
      <c r="G125" s="6">
        <v>210</v>
      </c>
      <c r="H125" s="6">
        <v>79990.000000000044</v>
      </c>
      <c r="I125" s="6">
        <v>999789.1687540001</v>
      </c>
      <c r="J125" s="6">
        <v>996042.61875400005</v>
      </c>
      <c r="K125" s="10">
        <f t="shared" si="19"/>
        <v>8.0006867947658003E-2</v>
      </c>
      <c r="M125" s="6">
        <v>996042.61875399994</v>
      </c>
      <c r="N125" s="6">
        <f t="shared" si="20"/>
        <v>0</v>
      </c>
      <c r="O125" s="10">
        <f t="shared" si="21"/>
        <v>0</v>
      </c>
      <c r="P125" s="6">
        <v>-3377.8499999999767</v>
      </c>
      <c r="Q125" s="6">
        <v>0</v>
      </c>
      <c r="R125" s="6">
        <v>3377.850000000004</v>
      </c>
      <c r="S125" s="6">
        <v>0</v>
      </c>
      <c r="T125" s="6">
        <f t="shared" si="22"/>
        <v>2.7284841053187847E-11</v>
      </c>
      <c r="V125" s="6">
        <v>994327.43714859989</v>
      </c>
      <c r="W125" s="6">
        <f t="shared" si="23"/>
        <v>-1715.1816054001683</v>
      </c>
      <c r="X125" s="10">
        <f t="shared" si="24"/>
        <v>-1.721996200871179E-3</v>
      </c>
      <c r="Y125" s="6">
        <v>-3377.8499999999767</v>
      </c>
      <c r="Z125" s="6">
        <v>0</v>
      </c>
      <c r="AA125" s="6">
        <v>1662.6683946000048</v>
      </c>
      <c r="AB125" s="6">
        <v>0</v>
      </c>
      <c r="AC125" s="6">
        <f t="shared" si="25"/>
        <v>-1715.1816053999719</v>
      </c>
      <c r="AE125" s="6">
        <v>978890.80271492538</v>
      </c>
      <c r="AF125" s="6">
        <f t="shared" si="26"/>
        <v>17151.816039074562</v>
      </c>
      <c r="AG125" s="10">
        <f t="shared" si="31"/>
        <v>1.7521684738996929E-2</v>
      </c>
      <c r="AI125" s="6">
        <f t="shared" si="27"/>
        <v>978890.80271492538</v>
      </c>
      <c r="AJ125" s="6">
        <f t="shared" si="28"/>
        <v>15436.63443367451</v>
      </c>
      <c r="AK125" s="10">
        <f t="shared" si="32"/>
        <v>1.5769516263572453E-2</v>
      </c>
      <c r="AM125" s="6">
        <f t="shared" si="29"/>
        <v>978890.80271492538</v>
      </c>
      <c r="AN125" s="6">
        <f t="shared" si="30"/>
        <v>17151.816039074678</v>
      </c>
      <c r="AO125" s="10">
        <f t="shared" si="33"/>
        <v>1.7521684738997047E-2</v>
      </c>
    </row>
    <row r="126" spans="1:41" x14ac:dyDescent="0.3">
      <c r="A126" s="3"/>
      <c r="B126" s="3" t="str">
        <f t="shared" si="18"/>
        <v>2053</v>
      </c>
      <c r="C126" s="3">
        <v>119932</v>
      </c>
      <c r="D126" s="3">
        <v>8552053</v>
      </c>
      <c r="E126" s="4" t="s">
        <v>24</v>
      </c>
      <c r="F126" s="4" t="s">
        <v>5</v>
      </c>
      <c r="G126" s="6">
        <v>210</v>
      </c>
      <c r="H126" s="6">
        <v>16610.000000000004</v>
      </c>
      <c r="I126" s="6">
        <v>909594</v>
      </c>
      <c r="J126" s="6">
        <v>895650</v>
      </c>
      <c r="K126" s="10">
        <f t="shared" si="19"/>
        <v>1.8260894421027407E-2</v>
      </c>
      <c r="M126" s="6">
        <v>895650</v>
      </c>
      <c r="N126" s="6">
        <f t="shared" si="20"/>
        <v>0</v>
      </c>
      <c r="O126" s="10">
        <f t="shared" si="21"/>
        <v>0</v>
      </c>
      <c r="P126" s="6">
        <v>-3377.8499999999767</v>
      </c>
      <c r="Q126" s="6">
        <v>3377.8499999999767</v>
      </c>
      <c r="R126" s="6">
        <v>0</v>
      </c>
      <c r="S126" s="6">
        <v>0</v>
      </c>
      <c r="T126" s="6">
        <f t="shared" si="22"/>
        <v>0</v>
      </c>
      <c r="V126" s="6">
        <v>891417</v>
      </c>
      <c r="W126" s="6">
        <f t="shared" si="23"/>
        <v>-4233</v>
      </c>
      <c r="X126" s="10">
        <f t="shared" si="24"/>
        <v>-4.7261765198459219E-3</v>
      </c>
      <c r="Y126" s="6">
        <v>-3377.8499999999767</v>
      </c>
      <c r="Z126" s="6">
        <v>-1100.4000000000233</v>
      </c>
      <c r="AA126" s="6">
        <v>245.24999999996001</v>
      </c>
      <c r="AB126" s="6">
        <v>0</v>
      </c>
      <c r="AC126" s="6">
        <f t="shared" si="25"/>
        <v>-4233.00000000004</v>
      </c>
      <c r="AE126" s="6">
        <v>877800</v>
      </c>
      <c r="AF126" s="6">
        <f t="shared" si="26"/>
        <v>17850</v>
      </c>
      <c r="AG126" s="10">
        <f t="shared" si="31"/>
        <v>2.033492822966507E-2</v>
      </c>
      <c r="AI126" s="6">
        <f t="shared" si="27"/>
        <v>877800</v>
      </c>
      <c r="AJ126" s="6">
        <f t="shared" si="28"/>
        <v>13617</v>
      </c>
      <c r="AK126" s="10">
        <f t="shared" si="32"/>
        <v>1.5512645249487355E-2</v>
      </c>
      <c r="AM126" s="6">
        <f t="shared" si="29"/>
        <v>877800</v>
      </c>
      <c r="AN126" s="6">
        <f t="shared" si="30"/>
        <v>17850</v>
      </c>
      <c r="AO126" s="10">
        <f t="shared" si="33"/>
        <v>2.033492822966507E-2</v>
      </c>
    </row>
    <row r="127" spans="1:41" x14ac:dyDescent="0.3">
      <c r="A127" s="3"/>
      <c r="B127" s="3" t="str">
        <f t="shared" si="18"/>
        <v>3325</v>
      </c>
      <c r="C127" s="3">
        <v>139854</v>
      </c>
      <c r="D127" s="3">
        <v>8553325</v>
      </c>
      <c r="E127" s="4" t="s">
        <v>213</v>
      </c>
      <c r="F127" s="4" t="s">
        <v>5</v>
      </c>
      <c r="G127" s="6">
        <v>210</v>
      </c>
      <c r="H127" s="6">
        <v>8130.0000000000027</v>
      </c>
      <c r="I127" s="6">
        <v>899278.1</v>
      </c>
      <c r="J127" s="6">
        <v>895650</v>
      </c>
      <c r="K127" s="10">
        <f t="shared" si="19"/>
        <v>9.04058488692208E-3</v>
      </c>
      <c r="M127" s="6">
        <v>895650</v>
      </c>
      <c r="N127" s="6">
        <f t="shared" si="20"/>
        <v>0</v>
      </c>
      <c r="O127" s="10">
        <f t="shared" si="21"/>
        <v>0</v>
      </c>
      <c r="P127" s="6">
        <v>-3377.8499999999767</v>
      </c>
      <c r="Q127" s="6">
        <v>3377.8499999999767</v>
      </c>
      <c r="R127" s="6">
        <v>0</v>
      </c>
      <c r="S127" s="6">
        <v>0</v>
      </c>
      <c r="T127" s="6">
        <f t="shared" si="22"/>
        <v>0</v>
      </c>
      <c r="V127" s="6">
        <v>891417</v>
      </c>
      <c r="W127" s="6">
        <f t="shared" si="23"/>
        <v>-4233</v>
      </c>
      <c r="X127" s="10">
        <f t="shared" si="24"/>
        <v>-4.7261765198459219E-3</v>
      </c>
      <c r="Y127" s="6">
        <v>-3377.8499999999767</v>
      </c>
      <c r="Z127" s="6">
        <v>-1100.4000000000233</v>
      </c>
      <c r="AA127" s="6">
        <v>245.24999999996001</v>
      </c>
      <c r="AB127" s="6">
        <v>0</v>
      </c>
      <c r="AC127" s="6">
        <f t="shared" si="25"/>
        <v>-4233.00000000004</v>
      </c>
      <c r="AE127" s="6">
        <v>877800</v>
      </c>
      <c r="AF127" s="6">
        <f t="shared" si="26"/>
        <v>17850</v>
      </c>
      <c r="AG127" s="10">
        <f t="shared" si="31"/>
        <v>2.033492822966507E-2</v>
      </c>
      <c r="AI127" s="6">
        <f t="shared" si="27"/>
        <v>877800</v>
      </c>
      <c r="AJ127" s="6">
        <f t="shared" si="28"/>
        <v>13617</v>
      </c>
      <c r="AK127" s="10">
        <f t="shared" si="32"/>
        <v>1.5512645249487355E-2</v>
      </c>
      <c r="AM127" s="6">
        <f t="shared" si="29"/>
        <v>877800</v>
      </c>
      <c r="AN127" s="6">
        <f t="shared" si="30"/>
        <v>17850</v>
      </c>
      <c r="AO127" s="10">
        <f t="shared" si="33"/>
        <v>2.033492822966507E-2</v>
      </c>
    </row>
    <row r="128" spans="1:41" x14ac:dyDescent="0.3">
      <c r="A128" s="3"/>
      <c r="B128" s="3" t="str">
        <f t="shared" si="18"/>
        <v>2123</v>
      </c>
      <c r="C128" s="3">
        <v>119959</v>
      </c>
      <c r="D128" s="3">
        <v>8552123</v>
      </c>
      <c r="E128" s="4" t="s">
        <v>36</v>
      </c>
      <c r="F128" s="4" t="s">
        <v>5</v>
      </c>
      <c r="G128" s="6">
        <v>210</v>
      </c>
      <c r="H128" s="6">
        <v>6649.9999999999955</v>
      </c>
      <c r="I128" s="6">
        <v>911586</v>
      </c>
      <c r="J128" s="6">
        <v>895650</v>
      </c>
      <c r="K128" s="10">
        <f t="shared" si="19"/>
        <v>7.2949782028245225E-3</v>
      </c>
      <c r="M128" s="6">
        <v>895650</v>
      </c>
      <c r="N128" s="6">
        <f t="shared" si="20"/>
        <v>0</v>
      </c>
      <c r="O128" s="10">
        <f t="shared" si="21"/>
        <v>0</v>
      </c>
      <c r="P128" s="6">
        <v>-3377.8499999999767</v>
      </c>
      <c r="Q128" s="6">
        <v>3377.8499999999767</v>
      </c>
      <c r="R128" s="6">
        <v>0</v>
      </c>
      <c r="S128" s="6">
        <v>0</v>
      </c>
      <c r="T128" s="6">
        <f t="shared" si="22"/>
        <v>0</v>
      </c>
      <c r="V128" s="6">
        <v>891417</v>
      </c>
      <c r="W128" s="6">
        <f t="shared" si="23"/>
        <v>-4233</v>
      </c>
      <c r="X128" s="10">
        <f t="shared" si="24"/>
        <v>-4.7261765198459219E-3</v>
      </c>
      <c r="Y128" s="6">
        <v>-3377.8499999999767</v>
      </c>
      <c r="Z128" s="6">
        <v>-1100.4000000000233</v>
      </c>
      <c r="AA128" s="6">
        <v>245.24999999996001</v>
      </c>
      <c r="AB128" s="6">
        <v>0</v>
      </c>
      <c r="AC128" s="6">
        <f t="shared" si="25"/>
        <v>-4233.00000000004</v>
      </c>
      <c r="AE128" s="6">
        <v>877800</v>
      </c>
      <c r="AF128" s="6">
        <f t="shared" si="26"/>
        <v>17850</v>
      </c>
      <c r="AG128" s="10">
        <f t="shared" si="31"/>
        <v>2.033492822966507E-2</v>
      </c>
      <c r="AI128" s="6">
        <f t="shared" si="27"/>
        <v>877800</v>
      </c>
      <c r="AJ128" s="6">
        <f t="shared" si="28"/>
        <v>13617</v>
      </c>
      <c r="AK128" s="10">
        <f t="shared" si="32"/>
        <v>1.5512645249487355E-2</v>
      </c>
      <c r="AM128" s="6">
        <f t="shared" si="29"/>
        <v>877800</v>
      </c>
      <c r="AN128" s="6">
        <f t="shared" si="30"/>
        <v>17850</v>
      </c>
      <c r="AO128" s="10">
        <f t="shared" si="33"/>
        <v>2.033492822966507E-2</v>
      </c>
    </row>
    <row r="129" spans="1:41" x14ac:dyDescent="0.3">
      <c r="A129" s="3"/>
      <c r="B129" s="3" t="str">
        <f t="shared" si="18"/>
        <v>3044</v>
      </c>
      <c r="C129" s="3">
        <v>145974</v>
      </c>
      <c r="D129" s="3">
        <v>8553044</v>
      </c>
      <c r="E129" s="4" t="s">
        <v>182</v>
      </c>
      <c r="F129" s="4" t="s">
        <v>5</v>
      </c>
      <c r="G129" s="6">
        <v>211</v>
      </c>
      <c r="H129" s="6">
        <v>22060</v>
      </c>
      <c r="I129" s="6">
        <v>904514.39789000002</v>
      </c>
      <c r="J129" s="6">
        <v>899915</v>
      </c>
      <c r="K129" s="10">
        <f t="shared" si="19"/>
        <v>2.4388777062543526E-2</v>
      </c>
      <c r="M129" s="6">
        <v>899915</v>
      </c>
      <c r="N129" s="6">
        <f t="shared" si="20"/>
        <v>0</v>
      </c>
      <c r="O129" s="10">
        <f t="shared" si="21"/>
        <v>0</v>
      </c>
      <c r="P129" s="6">
        <v>-3393.9350000000559</v>
      </c>
      <c r="Q129" s="6">
        <v>3393.9350000000559</v>
      </c>
      <c r="R129" s="6">
        <v>0</v>
      </c>
      <c r="S129" s="6">
        <v>0</v>
      </c>
      <c r="T129" s="6">
        <f t="shared" si="22"/>
        <v>0</v>
      </c>
      <c r="V129" s="6">
        <v>895672.24</v>
      </c>
      <c r="W129" s="6">
        <f t="shared" si="23"/>
        <v>-4242.7600000000093</v>
      </c>
      <c r="X129" s="10">
        <f t="shared" si="24"/>
        <v>-4.7146230477322958E-3</v>
      </c>
      <c r="Y129" s="6">
        <v>-3393.9350000000559</v>
      </c>
      <c r="Z129" s="6">
        <v>-1105.6399999998976</v>
      </c>
      <c r="AA129" s="6">
        <v>256.81499999996197</v>
      </c>
      <c r="AB129" s="6">
        <v>0</v>
      </c>
      <c r="AC129" s="6">
        <f t="shared" si="25"/>
        <v>-4242.7599999999911</v>
      </c>
      <c r="AE129" s="6">
        <v>881980</v>
      </c>
      <c r="AF129" s="6">
        <f t="shared" si="26"/>
        <v>17935</v>
      </c>
      <c r="AG129" s="10">
        <f t="shared" si="31"/>
        <v>2.033492822966507E-2</v>
      </c>
      <c r="AI129" s="6">
        <f t="shared" si="27"/>
        <v>881980</v>
      </c>
      <c r="AJ129" s="6">
        <f t="shared" si="28"/>
        <v>13692.239999999991</v>
      </c>
      <c r="AK129" s="10">
        <f t="shared" si="32"/>
        <v>1.5524433660627215E-2</v>
      </c>
      <c r="AM129" s="6">
        <f t="shared" si="29"/>
        <v>881980</v>
      </c>
      <c r="AN129" s="6">
        <f t="shared" si="30"/>
        <v>17935</v>
      </c>
      <c r="AO129" s="10">
        <f t="shared" si="33"/>
        <v>2.033492822966507E-2</v>
      </c>
    </row>
    <row r="130" spans="1:41" x14ac:dyDescent="0.3">
      <c r="A130" s="3"/>
      <c r="B130" s="3" t="str">
        <f t="shared" si="18"/>
        <v>2376</v>
      </c>
      <c r="C130" s="3">
        <v>138809</v>
      </c>
      <c r="D130" s="3">
        <v>8552376</v>
      </c>
      <c r="E130" s="4" t="s">
        <v>168</v>
      </c>
      <c r="F130" s="4" t="s">
        <v>5</v>
      </c>
      <c r="G130" s="6">
        <v>211</v>
      </c>
      <c r="H130" s="6">
        <v>5950.0000000000018</v>
      </c>
      <c r="I130" s="6">
        <v>903923.9</v>
      </c>
      <c r="J130" s="6">
        <v>899915</v>
      </c>
      <c r="K130" s="10">
        <f t="shared" si="19"/>
        <v>6.5824125238861386E-3</v>
      </c>
      <c r="M130" s="6">
        <v>899915</v>
      </c>
      <c r="N130" s="6">
        <f t="shared" si="20"/>
        <v>0</v>
      </c>
      <c r="O130" s="10">
        <f t="shared" si="21"/>
        <v>0</v>
      </c>
      <c r="P130" s="6">
        <v>-3393.9350000000559</v>
      </c>
      <c r="Q130" s="6">
        <v>3393.9350000000559</v>
      </c>
      <c r="R130" s="6">
        <v>0</v>
      </c>
      <c r="S130" s="6">
        <v>0</v>
      </c>
      <c r="T130" s="6">
        <f t="shared" si="22"/>
        <v>0</v>
      </c>
      <c r="V130" s="6">
        <v>895672.24</v>
      </c>
      <c r="W130" s="6">
        <f t="shared" si="23"/>
        <v>-4242.7600000000093</v>
      </c>
      <c r="X130" s="10">
        <f t="shared" si="24"/>
        <v>-4.7146230477322958E-3</v>
      </c>
      <c r="Y130" s="6">
        <v>-3393.9350000000559</v>
      </c>
      <c r="Z130" s="6">
        <v>-1105.6399999998976</v>
      </c>
      <c r="AA130" s="6">
        <v>256.81499999996197</v>
      </c>
      <c r="AB130" s="6">
        <v>0</v>
      </c>
      <c r="AC130" s="6">
        <f t="shared" si="25"/>
        <v>-4242.7599999999911</v>
      </c>
      <c r="AE130" s="6">
        <v>881980</v>
      </c>
      <c r="AF130" s="6">
        <f t="shared" si="26"/>
        <v>17935</v>
      </c>
      <c r="AG130" s="10">
        <f t="shared" si="31"/>
        <v>2.033492822966507E-2</v>
      </c>
      <c r="AI130" s="6">
        <f t="shared" si="27"/>
        <v>881980</v>
      </c>
      <c r="AJ130" s="6">
        <f t="shared" si="28"/>
        <v>13692.239999999991</v>
      </c>
      <c r="AK130" s="10">
        <f t="shared" si="32"/>
        <v>1.5524433660627215E-2</v>
      </c>
      <c r="AM130" s="6">
        <f t="shared" si="29"/>
        <v>881980</v>
      </c>
      <c r="AN130" s="6">
        <f t="shared" si="30"/>
        <v>17935</v>
      </c>
      <c r="AO130" s="10">
        <f t="shared" si="33"/>
        <v>2.033492822966507E-2</v>
      </c>
    </row>
    <row r="131" spans="1:41" x14ac:dyDescent="0.3">
      <c r="A131" s="3"/>
      <c r="B131" s="3" t="str">
        <f t="shared" si="18"/>
        <v>2025</v>
      </c>
      <c r="C131" s="3">
        <v>119916</v>
      </c>
      <c r="D131" s="3">
        <v>8552025</v>
      </c>
      <c r="E131" s="4" t="s">
        <v>13</v>
      </c>
      <c r="F131" s="4" t="s">
        <v>5</v>
      </c>
      <c r="G131" s="6">
        <v>213</v>
      </c>
      <c r="H131" s="6">
        <v>20130</v>
      </c>
      <c r="I131" s="6">
        <v>942426.5</v>
      </c>
      <c r="J131" s="6">
        <v>908445</v>
      </c>
      <c r="K131" s="10">
        <f t="shared" si="19"/>
        <v>2.1359755906694051E-2</v>
      </c>
      <c r="M131" s="6">
        <v>908445</v>
      </c>
      <c r="N131" s="6">
        <f t="shared" si="20"/>
        <v>0</v>
      </c>
      <c r="O131" s="10">
        <f t="shared" si="21"/>
        <v>0</v>
      </c>
      <c r="P131" s="6">
        <v>-3426.1049999999814</v>
      </c>
      <c r="Q131" s="6">
        <v>3426.1049999999814</v>
      </c>
      <c r="R131" s="6">
        <v>0</v>
      </c>
      <c r="S131" s="6">
        <v>0</v>
      </c>
      <c r="T131" s="6">
        <f t="shared" si="22"/>
        <v>0</v>
      </c>
      <c r="V131" s="6">
        <v>904182.72</v>
      </c>
      <c r="W131" s="6">
        <f t="shared" si="23"/>
        <v>-4262.2800000000279</v>
      </c>
      <c r="X131" s="10">
        <f t="shared" si="24"/>
        <v>-4.6918415534237387E-3</v>
      </c>
      <c r="Y131" s="6">
        <v>-3426.1049999999814</v>
      </c>
      <c r="Z131" s="6">
        <v>-1116.1199999999953</v>
      </c>
      <c r="AA131" s="6">
        <v>279.94499999996026</v>
      </c>
      <c r="AB131" s="6">
        <v>0</v>
      </c>
      <c r="AC131" s="6">
        <f t="shared" si="25"/>
        <v>-4262.2800000000161</v>
      </c>
      <c r="AE131" s="6">
        <v>890340</v>
      </c>
      <c r="AF131" s="6">
        <f t="shared" si="26"/>
        <v>18105</v>
      </c>
      <c r="AG131" s="10">
        <f t="shared" si="31"/>
        <v>2.033492822966507E-2</v>
      </c>
      <c r="AI131" s="6">
        <f t="shared" si="27"/>
        <v>890340</v>
      </c>
      <c r="AJ131" s="6">
        <f t="shared" si="28"/>
        <v>13842.719999999972</v>
      </c>
      <c r="AK131" s="10">
        <f t="shared" si="32"/>
        <v>1.5547678414987501E-2</v>
      </c>
      <c r="AM131" s="6">
        <f t="shared" si="29"/>
        <v>890340</v>
      </c>
      <c r="AN131" s="6">
        <f t="shared" si="30"/>
        <v>18105</v>
      </c>
      <c r="AO131" s="10">
        <f t="shared" si="33"/>
        <v>2.033492822966507E-2</v>
      </c>
    </row>
    <row r="132" spans="1:41" x14ac:dyDescent="0.3">
      <c r="A132" s="3"/>
      <c r="B132" s="3" t="str">
        <f t="shared" si="18"/>
        <v>2138</v>
      </c>
      <c r="C132" s="3">
        <v>139855</v>
      </c>
      <c r="D132" s="3">
        <v>8552138</v>
      </c>
      <c r="E132" s="4" t="s">
        <v>129</v>
      </c>
      <c r="F132" s="4" t="s">
        <v>5</v>
      </c>
      <c r="G132" s="6">
        <v>214</v>
      </c>
      <c r="H132" s="6">
        <v>31449.999999999989</v>
      </c>
      <c r="I132" s="6">
        <v>915878.2</v>
      </c>
      <c r="J132" s="6">
        <v>912710</v>
      </c>
      <c r="K132" s="10">
        <f t="shared" si="19"/>
        <v>3.4338627123126186E-2</v>
      </c>
      <c r="M132" s="6">
        <v>912710</v>
      </c>
      <c r="N132" s="6">
        <f t="shared" si="20"/>
        <v>0</v>
      </c>
      <c r="O132" s="10">
        <f t="shared" si="21"/>
        <v>0</v>
      </c>
      <c r="P132" s="6">
        <v>-3442.1900000000605</v>
      </c>
      <c r="Q132" s="6">
        <v>3442.1900000000605</v>
      </c>
      <c r="R132" s="6">
        <v>0</v>
      </c>
      <c r="S132" s="6">
        <v>0</v>
      </c>
      <c r="T132" s="6">
        <f t="shared" si="22"/>
        <v>0</v>
      </c>
      <c r="V132" s="6">
        <v>908437.96000000008</v>
      </c>
      <c r="W132" s="6">
        <f t="shared" si="23"/>
        <v>-4272.0399999999208</v>
      </c>
      <c r="X132" s="10">
        <f t="shared" si="24"/>
        <v>-4.6806104896406535E-3</v>
      </c>
      <c r="Y132" s="6">
        <v>-3442.1900000000605</v>
      </c>
      <c r="Z132" s="6">
        <v>-1121.3599999998696</v>
      </c>
      <c r="AA132" s="6">
        <v>291.50999999996037</v>
      </c>
      <c r="AB132" s="6">
        <v>0</v>
      </c>
      <c r="AC132" s="6">
        <f t="shared" si="25"/>
        <v>-4272.03999999997</v>
      </c>
      <c r="AE132" s="6">
        <v>894520</v>
      </c>
      <c r="AF132" s="6">
        <f t="shared" si="26"/>
        <v>18190</v>
      </c>
      <c r="AG132" s="10">
        <f t="shared" si="31"/>
        <v>2.033492822966507E-2</v>
      </c>
      <c r="AI132" s="6">
        <f t="shared" si="27"/>
        <v>894520</v>
      </c>
      <c r="AJ132" s="6">
        <f t="shared" si="28"/>
        <v>13917.960000000079</v>
      </c>
      <c r="AK132" s="10">
        <f t="shared" si="32"/>
        <v>1.5559137861646559E-2</v>
      </c>
      <c r="AM132" s="6">
        <f t="shared" si="29"/>
        <v>894520</v>
      </c>
      <c r="AN132" s="6">
        <f t="shared" si="30"/>
        <v>18190</v>
      </c>
      <c r="AO132" s="10">
        <f t="shared" si="33"/>
        <v>2.033492822966507E-2</v>
      </c>
    </row>
    <row r="133" spans="1:41" x14ac:dyDescent="0.3">
      <c r="A133" s="3"/>
      <c r="B133" s="3" t="str">
        <f t="shared" ref="B133:B196" si="34">RIGHT(D133,4)</f>
        <v>3095</v>
      </c>
      <c r="C133" s="3">
        <v>144109</v>
      </c>
      <c r="D133" s="3">
        <v>8553095</v>
      </c>
      <c r="E133" s="4" t="s">
        <v>200</v>
      </c>
      <c r="F133" s="4" t="s">
        <v>5</v>
      </c>
      <c r="G133" s="6">
        <v>218</v>
      </c>
      <c r="H133" s="6">
        <v>28160</v>
      </c>
      <c r="I133" s="6">
        <v>934394.55</v>
      </c>
      <c r="J133" s="6">
        <v>929770</v>
      </c>
      <c r="K133" s="10">
        <f t="shared" ref="K133:K196" si="35">H133/I133</f>
        <v>3.0137162079980025E-2</v>
      </c>
      <c r="M133" s="6">
        <v>929770</v>
      </c>
      <c r="N133" s="6">
        <f t="shared" ref="N133:N196" si="36">+M133-J133</f>
        <v>0</v>
      </c>
      <c r="O133" s="10">
        <f t="shared" ref="O133:O196" si="37">+N133/J133</f>
        <v>0</v>
      </c>
      <c r="P133" s="6">
        <v>-3506.5300000000279</v>
      </c>
      <c r="Q133" s="6">
        <v>3506.5300000000279</v>
      </c>
      <c r="R133" s="6">
        <v>0</v>
      </c>
      <c r="S133" s="6">
        <v>0</v>
      </c>
      <c r="T133" s="6">
        <f t="shared" ref="T133:T196" si="38">SUM(P133:S133)</f>
        <v>0</v>
      </c>
      <c r="V133" s="6">
        <v>925458.91999999993</v>
      </c>
      <c r="W133" s="6">
        <f t="shared" ref="W133:W196" si="39">+V133-$J133</f>
        <v>-4311.0800000000745</v>
      </c>
      <c r="X133" s="10">
        <f t="shared" ref="X133:X196" si="40">+W133/$J133</f>
        <v>-4.6367166073330761E-3</v>
      </c>
      <c r="Y133" s="6">
        <v>-3506.5300000000279</v>
      </c>
      <c r="Z133" s="6">
        <v>-1142.3199999999488</v>
      </c>
      <c r="AA133" s="6">
        <v>337.7699999999586</v>
      </c>
      <c r="AB133" s="6">
        <v>0</v>
      </c>
      <c r="AC133" s="6">
        <f t="shared" ref="AC133:AC196" si="41">SUM(Y133:AB133)</f>
        <v>-4311.0800000000181</v>
      </c>
      <c r="AE133" s="6">
        <v>911240</v>
      </c>
      <c r="AF133" s="6">
        <f t="shared" ref="AF133:AF196" si="42">$M133-AE133</f>
        <v>18530</v>
      </c>
      <c r="AG133" s="10">
        <f t="shared" si="31"/>
        <v>2.033492822966507E-2</v>
      </c>
      <c r="AI133" s="6">
        <f t="shared" si="27"/>
        <v>911240</v>
      </c>
      <c r="AJ133" s="6">
        <f t="shared" si="28"/>
        <v>14218.919999999925</v>
      </c>
      <c r="AK133" s="10">
        <f t="shared" si="32"/>
        <v>1.5603924322900581E-2</v>
      </c>
      <c r="AM133" s="6">
        <f t="shared" si="29"/>
        <v>911240</v>
      </c>
      <c r="AN133" s="6">
        <f t="shared" si="30"/>
        <v>18530</v>
      </c>
      <c r="AO133" s="10">
        <f t="shared" si="33"/>
        <v>2.033492822966507E-2</v>
      </c>
    </row>
    <row r="134" spans="1:41" x14ac:dyDescent="0.3">
      <c r="A134" s="3"/>
      <c r="B134" s="3" t="str">
        <f t="shared" si="34"/>
        <v>3022</v>
      </c>
      <c r="C134" s="3">
        <v>120123</v>
      </c>
      <c r="D134" s="3">
        <v>8553022</v>
      </c>
      <c r="E134" s="4" t="s">
        <v>58</v>
      </c>
      <c r="F134" s="4" t="s">
        <v>5</v>
      </c>
      <c r="G134" s="6">
        <v>220</v>
      </c>
      <c r="H134" s="6">
        <v>68530.000000000015</v>
      </c>
      <c r="I134" s="6">
        <v>1070695.3534779004</v>
      </c>
      <c r="J134" s="6">
        <v>1033063.3534779004</v>
      </c>
      <c r="K134" s="10">
        <f t="shared" si="35"/>
        <v>6.4005134399244878E-2</v>
      </c>
      <c r="M134" s="6">
        <v>1021919.2562738999</v>
      </c>
      <c r="N134" s="6">
        <f t="shared" si="36"/>
        <v>-11144.097204000456</v>
      </c>
      <c r="O134" s="10">
        <f t="shared" si="37"/>
        <v>-1.0787428637830249E-2</v>
      </c>
      <c r="P134" s="6">
        <v>-3538.6999999999534</v>
      </c>
      <c r="Q134" s="6">
        <v>0</v>
      </c>
      <c r="R134" s="6">
        <v>0</v>
      </c>
      <c r="S134" s="6">
        <v>-7605.3972040002436</v>
      </c>
      <c r="T134" s="6">
        <f t="shared" si="38"/>
        <v>-11144.097204000198</v>
      </c>
      <c r="V134" s="6">
        <v>1029524.6534779002</v>
      </c>
      <c r="W134" s="6">
        <f t="shared" si="39"/>
        <v>-3538.7000000001863</v>
      </c>
      <c r="X134" s="10">
        <f t="shared" si="40"/>
        <v>-3.4254433555181642E-3</v>
      </c>
      <c r="Y134" s="6">
        <v>-3538.6999999999534</v>
      </c>
      <c r="Z134" s="6">
        <v>0</v>
      </c>
      <c r="AA134" s="6">
        <v>0</v>
      </c>
      <c r="AB134" s="6">
        <v>0</v>
      </c>
      <c r="AC134" s="6">
        <f t="shared" si="41"/>
        <v>-3538.6999999999534</v>
      </c>
      <c r="AE134" s="6">
        <v>1003395.255892018</v>
      </c>
      <c r="AF134" s="6">
        <f t="shared" si="42"/>
        <v>18524.000381881953</v>
      </c>
      <c r="AG134" s="10">
        <f t="shared" si="31"/>
        <v>1.846131947814934E-2</v>
      </c>
      <c r="AI134" s="6">
        <f t="shared" ref="AI134:AI197" si="43">AE134</f>
        <v>1003395.255892018</v>
      </c>
      <c r="AJ134" s="6">
        <f t="shared" ref="AJ134:AJ197" si="44">$V134-AI134</f>
        <v>26129.397585882223</v>
      </c>
      <c r="AK134" s="10">
        <f t="shared" si="32"/>
        <v>2.604098178902909E-2</v>
      </c>
      <c r="AM134" s="6">
        <f t="shared" ref="AM134:AM197" si="45">AI134</f>
        <v>1003395.255892018</v>
      </c>
      <c r="AN134" s="6">
        <f t="shared" ref="AN134:AN197" si="46">$J134-AM134</f>
        <v>29668.097585882409</v>
      </c>
      <c r="AO134" s="10">
        <f t="shared" si="33"/>
        <v>2.95677076522626E-2</v>
      </c>
    </row>
    <row r="135" spans="1:41" x14ac:dyDescent="0.3">
      <c r="A135" s="3"/>
      <c r="B135" s="3" t="str">
        <f t="shared" si="34"/>
        <v>3319</v>
      </c>
      <c r="C135" s="3">
        <v>144112</v>
      </c>
      <c r="D135" s="3">
        <v>8553319</v>
      </c>
      <c r="E135" s="4" t="s">
        <v>211</v>
      </c>
      <c r="F135" s="4" t="s">
        <v>5</v>
      </c>
      <c r="G135" s="6">
        <v>223</v>
      </c>
      <c r="H135" s="6">
        <v>30429.999999999996</v>
      </c>
      <c r="I135" s="6">
        <v>954851.05</v>
      </c>
      <c r="J135" s="6">
        <v>951095</v>
      </c>
      <c r="K135" s="10">
        <f t="shared" si="35"/>
        <v>3.1868844884236129E-2</v>
      </c>
      <c r="M135" s="6">
        <v>951095</v>
      </c>
      <c r="N135" s="6">
        <f t="shared" si="36"/>
        <v>0</v>
      </c>
      <c r="O135" s="10">
        <f t="shared" si="37"/>
        <v>0</v>
      </c>
      <c r="P135" s="6">
        <v>-3586.9549999999581</v>
      </c>
      <c r="Q135" s="6">
        <v>3586.9549999998417</v>
      </c>
      <c r="R135" s="6">
        <v>0</v>
      </c>
      <c r="S135" s="6">
        <v>0</v>
      </c>
      <c r="T135" s="6">
        <f t="shared" si="38"/>
        <v>-1.1641532182693481E-10</v>
      </c>
      <c r="V135" s="6">
        <v>946735.12</v>
      </c>
      <c r="W135" s="6">
        <f t="shared" si="39"/>
        <v>-4359.8800000000047</v>
      </c>
      <c r="X135" s="10">
        <f t="shared" si="40"/>
        <v>-4.5840636319190034E-3</v>
      </c>
      <c r="Y135" s="6">
        <v>-3586.9549999999581</v>
      </c>
      <c r="Z135" s="6">
        <v>-1168.520000000135</v>
      </c>
      <c r="AA135" s="6">
        <v>395.59499999995722</v>
      </c>
      <c r="AB135" s="6">
        <v>0</v>
      </c>
      <c r="AC135" s="6">
        <f t="shared" si="41"/>
        <v>-4359.8800000001356</v>
      </c>
      <c r="AE135" s="6">
        <v>932140</v>
      </c>
      <c r="AF135" s="6">
        <f t="shared" si="42"/>
        <v>18955</v>
      </c>
      <c r="AG135" s="10">
        <f t="shared" ref="AG135:AG198" si="47">+AF135/$AE135</f>
        <v>2.033492822966507E-2</v>
      </c>
      <c r="AI135" s="6">
        <f t="shared" si="43"/>
        <v>932140</v>
      </c>
      <c r="AJ135" s="6">
        <f t="shared" si="44"/>
        <v>14595.119999999995</v>
      </c>
      <c r="AK135" s="10">
        <f t="shared" ref="AK135:AK198" si="48">+AJ135/$AE135</f>
        <v>1.5657647992790777E-2</v>
      </c>
      <c r="AM135" s="6">
        <f t="shared" si="45"/>
        <v>932140</v>
      </c>
      <c r="AN135" s="6">
        <f t="shared" si="46"/>
        <v>18955</v>
      </c>
      <c r="AO135" s="10">
        <f t="shared" ref="AO135:AO198" si="49">+AN135/$AE135</f>
        <v>2.033492822966507E-2</v>
      </c>
    </row>
    <row r="136" spans="1:41" x14ac:dyDescent="0.3">
      <c r="A136" s="3"/>
      <c r="B136" s="3" t="str">
        <f t="shared" si="34"/>
        <v>2319</v>
      </c>
      <c r="C136" s="3">
        <v>120049</v>
      </c>
      <c r="D136" s="3">
        <v>8552319</v>
      </c>
      <c r="E136" s="4" t="s">
        <v>46</v>
      </c>
      <c r="F136" s="4" t="s">
        <v>5</v>
      </c>
      <c r="G136" s="6">
        <v>224</v>
      </c>
      <c r="H136" s="6">
        <v>79959.999999999971</v>
      </c>
      <c r="I136" s="6">
        <v>1034414.9773385371</v>
      </c>
      <c r="J136" s="6">
        <v>1005287.9773385371</v>
      </c>
      <c r="K136" s="10">
        <f t="shared" si="35"/>
        <v>7.7299731492413551E-2</v>
      </c>
      <c r="M136" s="6">
        <v>995656.61144300015</v>
      </c>
      <c r="N136" s="6">
        <f t="shared" si="36"/>
        <v>-9631.365895536961</v>
      </c>
      <c r="O136" s="10">
        <f t="shared" si="37"/>
        <v>-9.5807033533173731E-3</v>
      </c>
      <c r="P136" s="6">
        <v>-3603.0400000000373</v>
      </c>
      <c r="Q136" s="6">
        <v>0</v>
      </c>
      <c r="R136" s="6">
        <v>0</v>
      </c>
      <c r="S136" s="6">
        <v>-6028.3258955369711</v>
      </c>
      <c r="T136" s="6">
        <f t="shared" si="38"/>
        <v>-9631.3658955370083</v>
      </c>
      <c r="V136" s="6">
        <v>1001684.9373385371</v>
      </c>
      <c r="W136" s="6">
        <f t="shared" si="39"/>
        <v>-3603.0400000000373</v>
      </c>
      <c r="X136" s="10">
        <f t="shared" si="40"/>
        <v>-3.5840874269072163E-3</v>
      </c>
      <c r="Y136" s="6">
        <v>-3603.0400000000373</v>
      </c>
      <c r="Z136" s="6">
        <v>0</v>
      </c>
      <c r="AA136" s="6">
        <v>0</v>
      </c>
      <c r="AB136" s="6">
        <v>0</v>
      </c>
      <c r="AC136" s="6">
        <f t="shared" si="41"/>
        <v>-3603.0400000000373</v>
      </c>
      <c r="AE136" s="6">
        <v>977672.78296123073</v>
      </c>
      <c r="AF136" s="6">
        <f t="shared" si="42"/>
        <v>17983.828481769422</v>
      </c>
      <c r="AG136" s="10">
        <f t="shared" si="47"/>
        <v>1.8394527080214898E-2</v>
      </c>
      <c r="AI136" s="6">
        <f t="shared" si="43"/>
        <v>977672.78296123073</v>
      </c>
      <c r="AJ136" s="6">
        <f t="shared" si="44"/>
        <v>24012.154377306346</v>
      </c>
      <c r="AK136" s="10">
        <f t="shared" si="48"/>
        <v>2.4560522493606678E-2</v>
      </c>
      <c r="AM136" s="6">
        <f t="shared" si="45"/>
        <v>977672.78296123073</v>
      </c>
      <c r="AN136" s="6">
        <f t="shared" si="46"/>
        <v>27615.194377306383</v>
      </c>
      <c r="AO136" s="10">
        <f t="shared" si="49"/>
        <v>2.8245845500233645E-2</v>
      </c>
    </row>
    <row r="137" spans="1:41" x14ac:dyDescent="0.3">
      <c r="A137" s="3"/>
      <c r="B137" s="3" t="str">
        <f t="shared" si="34"/>
        <v>3331</v>
      </c>
      <c r="C137" s="3">
        <v>145973</v>
      </c>
      <c r="D137" s="3">
        <v>8553331</v>
      </c>
      <c r="E137" s="4" t="s">
        <v>216</v>
      </c>
      <c r="F137" s="4" t="s">
        <v>5</v>
      </c>
      <c r="G137" s="6">
        <v>227</v>
      </c>
      <c r="H137" s="6">
        <v>115829.99999999991</v>
      </c>
      <c r="I137" s="6">
        <v>1102251.9770452669</v>
      </c>
      <c r="J137" s="6">
        <v>1096552.0829952669</v>
      </c>
      <c r="K137" s="10">
        <f t="shared" si="35"/>
        <v>0.10508486481511936</v>
      </c>
      <c r="M137" s="6">
        <v>1083930.0091112</v>
      </c>
      <c r="N137" s="6">
        <f t="shared" si="36"/>
        <v>-12622.073884066893</v>
      </c>
      <c r="O137" s="10">
        <f t="shared" si="37"/>
        <v>-1.1510692542381842E-2</v>
      </c>
      <c r="P137" s="6">
        <v>-3651.2950000000419</v>
      </c>
      <c r="Q137" s="6">
        <v>0</v>
      </c>
      <c r="R137" s="6">
        <v>0</v>
      </c>
      <c r="S137" s="6">
        <v>-8970.7788840669873</v>
      </c>
      <c r="T137" s="6">
        <f t="shared" si="38"/>
        <v>-12622.073884067029</v>
      </c>
      <c r="V137" s="6">
        <v>1092900.787995267</v>
      </c>
      <c r="W137" s="6">
        <f t="shared" si="39"/>
        <v>-3651.2949999999255</v>
      </c>
      <c r="X137" s="10">
        <f t="shared" si="40"/>
        <v>-3.3297962373353912E-3</v>
      </c>
      <c r="Y137" s="6">
        <v>-3651.2950000000419</v>
      </c>
      <c r="Z137" s="6">
        <v>0</v>
      </c>
      <c r="AA137" s="6">
        <v>0</v>
      </c>
      <c r="AB137" s="6">
        <v>0</v>
      </c>
      <c r="AC137" s="6">
        <f t="shared" si="41"/>
        <v>-3651.2950000000419</v>
      </c>
      <c r="AE137" s="6">
        <v>1064130.5671522527</v>
      </c>
      <c r="AF137" s="6">
        <f t="shared" si="42"/>
        <v>19799.44195894734</v>
      </c>
      <c r="AG137" s="10">
        <f t="shared" si="47"/>
        <v>1.860621484817708E-2</v>
      </c>
      <c r="AI137" s="6">
        <f t="shared" si="43"/>
        <v>1064130.5671522527</v>
      </c>
      <c r="AJ137" s="6">
        <f t="shared" si="44"/>
        <v>28770.220843014307</v>
      </c>
      <c r="AK137" s="10">
        <f t="shared" si="48"/>
        <v>2.7036363516938566E-2</v>
      </c>
      <c r="AM137" s="6">
        <f t="shared" si="45"/>
        <v>1064130.5671522527</v>
      </c>
      <c r="AN137" s="6">
        <f t="shared" si="46"/>
        <v>32421.515843014233</v>
      </c>
      <c r="AO137" s="10">
        <f t="shared" si="49"/>
        <v>3.046761068970915E-2</v>
      </c>
    </row>
    <row r="138" spans="1:41" x14ac:dyDescent="0.3">
      <c r="A138" s="3"/>
      <c r="B138" s="3" t="str">
        <f t="shared" si="34"/>
        <v>2165</v>
      </c>
      <c r="C138" s="3">
        <v>119973</v>
      </c>
      <c r="D138" s="3">
        <v>8552165</v>
      </c>
      <c r="E138" s="4" t="s">
        <v>39</v>
      </c>
      <c r="F138" s="4" t="s">
        <v>5</v>
      </c>
      <c r="G138" s="6">
        <v>232</v>
      </c>
      <c r="H138" s="6">
        <v>108640.00000000003</v>
      </c>
      <c r="I138" s="6">
        <v>1173694.1720560002</v>
      </c>
      <c r="J138" s="6">
        <v>1153525.1720560002</v>
      </c>
      <c r="K138" s="10">
        <f t="shared" si="35"/>
        <v>9.2562443084889506E-2</v>
      </c>
      <c r="M138" s="6">
        <v>1153525.1720560002</v>
      </c>
      <c r="N138" s="6">
        <f t="shared" si="36"/>
        <v>0</v>
      </c>
      <c r="O138" s="10">
        <f t="shared" si="37"/>
        <v>0</v>
      </c>
      <c r="P138" s="6">
        <v>-3731.7199999999721</v>
      </c>
      <c r="Q138" s="6">
        <v>0</v>
      </c>
      <c r="R138" s="6">
        <v>3731.719999999812</v>
      </c>
      <c r="S138" s="6">
        <v>0</v>
      </c>
      <c r="T138" s="6">
        <f t="shared" si="38"/>
        <v>-1.6007106751203537E-10</v>
      </c>
      <c r="V138" s="6">
        <v>1151501.2011304002</v>
      </c>
      <c r="W138" s="6">
        <f t="shared" si="39"/>
        <v>-2023.9709256000351</v>
      </c>
      <c r="X138" s="10">
        <f t="shared" si="40"/>
        <v>-1.7545962365022212E-3</v>
      </c>
      <c r="Y138" s="6">
        <v>-3731.7199999999721</v>
      </c>
      <c r="Z138" s="6">
        <v>0</v>
      </c>
      <c r="AA138" s="6">
        <v>1707.7490743997914</v>
      </c>
      <c r="AB138" s="6">
        <v>0</v>
      </c>
      <c r="AC138" s="6">
        <f t="shared" si="41"/>
        <v>-2023.9709256001806</v>
      </c>
      <c r="AE138" s="6">
        <v>1133285.4628389473</v>
      </c>
      <c r="AF138" s="6">
        <f t="shared" si="42"/>
        <v>20239.709217052907</v>
      </c>
      <c r="AG138" s="10">
        <f t="shared" si="47"/>
        <v>1.7859321310229492E-2</v>
      </c>
      <c r="AI138" s="6">
        <f t="shared" si="43"/>
        <v>1133285.4628389473</v>
      </c>
      <c r="AJ138" s="6">
        <f t="shared" si="44"/>
        <v>18215.738291452872</v>
      </c>
      <c r="AK138" s="10">
        <f t="shared" si="48"/>
        <v>1.6073389175769861E-2</v>
      </c>
      <c r="AM138" s="6">
        <f t="shared" si="45"/>
        <v>1133285.4628389473</v>
      </c>
      <c r="AN138" s="6">
        <f t="shared" si="46"/>
        <v>20239.709217052907</v>
      </c>
      <c r="AO138" s="10">
        <f t="shared" si="49"/>
        <v>1.7859321310229492E-2</v>
      </c>
    </row>
    <row r="139" spans="1:41" x14ac:dyDescent="0.3">
      <c r="A139" s="3"/>
      <c r="B139" s="3" t="str">
        <f t="shared" si="34"/>
        <v>2029</v>
      </c>
      <c r="C139" s="3">
        <v>138528</v>
      </c>
      <c r="D139" s="3">
        <v>8552029</v>
      </c>
      <c r="E139" s="4" t="s">
        <v>106</v>
      </c>
      <c r="F139" s="4" t="s">
        <v>5</v>
      </c>
      <c r="G139" s="6">
        <v>235</v>
      </c>
      <c r="H139" s="6">
        <v>33199.999999999985</v>
      </c>
      <c r="I139" s="6">
        <v>1007191.33</v>
      </c>
      <c r="J139" s="6">
        <v>1002275</v>
      </c>
      <c r="K139" s="10">
        <f t="shared" si="35"/>
        <v>3.2962952530578266E-2</v>
      </c>
      <c r="M139" s="6">
        <v>1002275</v>
      </c>
      <c r="N139" s="6">
        <f t="shared" si="36"/>
        <v>0</v>
      </c>
      <c r="O139" s="10">
        <f t="shared" si="37"/>
        <v>0</v>
      </c>
      <c r="P139" s="6">
        <v>-3779.9749999999767</v>
      </c>
      <c r="Q139" s="6">
        <v>3779.9749999999767</v>
      </c>
      <c r="R139" s="6">
        <v>0</v>
      </c>
      <c r="S139" s="6">
        <v>0</v>
      </c>
      <c r="T139" s="6">
        <f t="shared" si="38"/>
        <v>0</v>
      </c>
      <c r="V139" s="6">
        <v>997798.00000000012</v>
      </c>
      <c r="W139" s="6">
        <f t="shared" si="39"/>
        <v>-4476.9999999998836</v>
      </c>
      <c r="X139" s="10">
        <f t="shared" si="40"/>
        <v>-4.4668379436780163E-3</v>
      </c>
      <c r="Y139" s="6">
        <v>-3779.9749999999767</v>
      </c>
      <c r="Z139" s="6">
        <v>-1231.4000000000233</v>
      </c>
      <c r="AA139" s="6">
        <v>534.37500000006492</v>
      </c>
      <c r="AB139" s="6">
        <v>0</v>
      </c>
      <c r="AC139" s="6">
        <f t="shared" si="41"/>
        <v>-4476.9999999999354</v>
      </c>
      <c r="AE139" s="6">
        <v>982300</v>
      </c>
      <c r="AF139" s="6">
        <f t="shared" si="42"/>
        <v>19975</v>
      </c>
      <c r="AG139" s="10">
        <f t="shared" si="47"/>
        <v>2.033492822966507E-2</v>
      </c>
      <c r="AI139" s="6">
        <f t="shared" si="43"/>
        <v>982300</v>
      </c>
      <c r="AJ139" s="6">
        <f t="shared" si="44"/>
        <v>15498.000000000116</v>
      </c>
      <c r="AK139" s="10">
        <f t="shared" si="48"/>
        <v>1.5777257456988818E-2</v>
      </c>
      <c r="AM139" s="6">
        <f t="shared" si="45"/>
        <v>982300</v>
      </c>
      <c r="AN139" s="6">
        <f t="shared" si="46"/>
        <v>19975</v>
      </c>
      <c r="AO139" s="10">
        <f t="shared" si="49"/>
        <v>2.033492822966507E-2</v>
      </c>
    </row>
    <row r="140" spans="1:41" x14ac:dyDescent="0.3">
      <c r="A140" s="3"/>
      <c r="B140" s="3" t="str">
        <f t="shared" si="34"/>
        <v>2078</v>
      </c>
      <c r="C140" s="3">
        <v>119942</v>
      </c>
      <c r="D140" s="3">
        <v>8552078</v>
      </c>
      <c r="E140" s="4" t="s">
        <v>27</v>
      </c>
      <c r="F140" s="4" t="s">
        <v>5</v>
      </c>
      <c r="G140" s="6">
        <v>240</v>
      </c>
      <c r="H140" s="6">
        <v>71210.000000000029</v>
      </c>
      <c r="I140" s="6">
        <v>1098717.3419860001</v>
      </c>
      <c r="J140" s="6">
        <v>1080913.8419860001</v>
      </c>
      <c r="K140" s="10">
        <f t="shared" si="35"/>
        <v>6.4811937773989733E-2</v>
      </c>
      <c r="M140" s="6">
        <v>1080913.8419860001</v>
      </c>
      <c r="N140" s="6">
        <f t="shared" si="36"/>
        <v>0</v>
      </c>
      <c r="O140" s="10">
        <f t="shared" si="37"/>
        <v>0</v>
      </c>
      <c r="P140" s="6">
        <v>-3860.4000000000233</v>
      </c>
      <c r="Q140" s="6">
        <v>0</v>
      </c>
      <c r="R140" s="6">
        <v>3860.4000000001161</v>
      </c>
      <c r="S140" s="6">
        <v>0</v>
      </c>
      <c r="T140" s="6">
        <f t="shared" si="38"/>
        <v>9.276845958083868E-11</v>
      </c>
      <c r="V140" s="6">
        <v>1079032.2462174001</v>
      </c>
      <c r="W140" s="6">
        <f t="shared" si="39"/>
        <v>-1881.5957686000038</v>
      </c>
      <c r="X140" s="10">
        <f t="shared" si="40"/>
        <v>-1.7407453725848151E-3</v>
      </c>
      <c r="Y140" s="6">
        <v>-3860.4000000000233</v>
      </c>
      <c r="Z140" s="6">
        <v>0</v>
      </c>
      <c r="AA140" s="6">
        <v>1978.8042314001159</v>
      </c>
      <c r="AB140" s="6">
        <v>0</v>
      </c>
      <c r="AC140" s="6">
        <f t="shared" si="41"/>
        <v>-1881.5957685999074</v>
      </c>
      <c r="AE140" s="6">
        <v>1062097.8843162053</v>
      </c>
      <c r="AF140" s="6">
        <f t="shared" si="42"/>
        <v>18815.957669794792</v>
      </c>
      <c r="AG140" s="10">
        <f t="shared" si="47"/>
        <v>1.771584139997491E-2</v>
      </c>
      <c r="AI140" s="6">
        <f t="shared" si="43"/>
        <v>1062097.8843162053</v>
      </c>
      <c r="AJ140" s="6">
        <f t="shared" si="44"/>
        <v>16934.361901194789</v>
      </c>
      <c r="AK140" s="10">
        <f t="shared" si="48"/>
        <v>1.5944257258451642E-2</v>
      </c>
      <c r="AM140" s="6">
        <f t="shared" si="45"/>
        <v>1062097.8843162053</v>
      </c>
      <c r="AN140" s="6">
        <f t="shared" si="46"/>
        <v>18815.957669794792</v>
      </c>
      <c r="AO140" s="10">
        <f t="shared" si="49"/>
        <v>1.771584139997491E-2</v>
      </c>
    </row>
    <row r="141" spans="1:41" x14ac:dyDescent="0.3">
      <c r="A141" s="3"/>
      <c r="B141" s="3" t="str">
        <f t="shared" si="34"/>
        <v>3014</v>
      </c>
      <c r="C141" s="3">
        <v>138905</v>
      </c>
      <c r="D141" s="3">
        <v>8553014</v>
      </c>
      <c r="E141" s="4" t="s">
        <v>177</v>
      </c>
      <c r="F141" s="4" t="s">
        <v>5</v>
      </c>
      <c r="G141" s="6">
        <v>240</v>
      </c>
      <c r="H141" s="6">
        <v>24690.000000000007</v>
      </c>
      <c r="I141" s="6">
        <v>1028710</v>
      </c>
      <c r="J141" s="6">
        <v>1023600</v>
      </c>
      <c r="K141" s="10">
        <f t="shared" si="35"/>
        <v>2.4000933207609536E-2</v>
      </c>
      <c r="M141" s="6">
        <v>1023600</v>
      </c>
      <c r="N141" s="6">
        <f t="shared" si="36"/>
        <v>0</v>
      </c>
      <c r="O141" s="10">
        <f t="shared" si="37"/>
        <v>0</v>
      </c>
      <c r="P141" s="6">
        <v>-3860.4000000000233</v>
      </c>
      <c r="Q141" s="6">
        <v>3860.4000000000233</v>
      </c>
      <c r="R141" s="6">
        <v>0</v>
      </c>
      <c r="S141" s="6">
        <v>0</v>
      </c>
      <c r="T141" s="6">
        <f t="shared" si="38"/>
        <v>0</v>
      </c>
      <c r="V141" s="6">
        <v>1019074.2000000001</v>
      </c>
      <c r="W141" s="6">
        <f t="shared" si="39"/>
        <v>-4525.7999999999302</v>
      </c>
      <c r="X141" s="10">
        <f t="shared" si="40"/>
        <v>-4.4214536928487008E-3</v>
      </c>
      <c r="Y141" s="6">
        <v>-3860.4000000000233</v>
      </c>
      <c r="Z141" s="6">
        <v>-1257.5999999999767</v>
      </c>
      <c r="AA141" s="6">
        <v>592.20000000006519</v>
      </c>
      <c r="AB141" s="6">
        <v>0</v>
      </c>
      <c r="AC141" s="6">
        <f t="shared" si="41"/>
        <v>-4525.7999999999347</v>
      </c>
      <c r="AE141" s="6">
        <v>1003200</v>
      </c>
      <c r="AF141" s="6">
        <f t="shared" si="42"/>
        <v>20400</v>
      </c>
      <c r="AG141" s="10">
        <f t="shared" si="47"/>
        <v>2.033492822966507E-2</v>
      </c>
      <c r="AI141" s="6">
        <f t="shared" si="43"/>
        <v>1003200</v>
      </c>
      <c r="AJ141" s="6">
        <f t="shared" si="44"/>
        <v>15874.20000000007</v>
      </c>
      <c r="AK141" s="10">
        <f t="shared" si="48"/>
        <v>1.5823564593301503E-2</v>
      </c>
      <c r="AM141" s="6">
        <f t="shared" si="45"/>
        <v>1003200</v>
      </c>
      <c r="AN141" s="6">
        <f t="shared" si="46"/>
        <v>20400</v>
      </c>
      <c r="AO141" s="10">
        <f t="shared" si="49"/>
        <v>2.033492822966507E-2</v>
      </c>
    </row>
    <row r="142" spans="1:41" x14ac:dyDescent="0.3">
      <c r="A142" s="3"/>
      <c r="B142" s="3" t="str">
        <f t="shared" si="34"/>
        <v>3334</v>
      </c>
      <c r="C142" s="3">
        <v>139098</v>
      </c>
      <c r="D142" s="3">
        <v>8553334</v>
      </c>
      <c r="E142" s="4" t="s">
        <v>219</v>
      </c>
      <c r="F142" s="4" t="s">
        <v>5</v>
      </c>
      <c r="G142" s="6">
        <v>246</v>
      </c>
      <c r="H142" s="6">
        <v>33069.999999999985</v>
      </c>
      <c r="I142" s="6">
        <v>1054453.3</v>
      </c>
      <c r="J142" s="6">
        <v>1049190</v>
      </c>
      <c r="K142" s="10">
        <f t="shared" si="35"/>
        <v>3.1362223438439599E-2</v>
      </c>
      <c r="M142" s="6">
        <v>1049190</v>
      </c>
      <c r="N142" s="6">
        <f t="shared" si="36"/>
        <v>0</v>
      </c>
      <c r="O142" s="10">
        <f t="shared" si="37"/>
        <v>0</v>
      </c>
      <c r="P142" s="6">
        <v>-3956.9100000000326</v>
      </c>
      <c r="Q142" s="6">
        <v>3956.9100000000326</v>
      </c>
      <c r="R142" s="6">
        <v>0</v>
      </c>
      <c r="S142" s="6">
        <v>0</v>
      </c>
      <c r="T142" s="6">
        <f t="shared" si="38"/>
        <v>0</v>
      </c>
      <c r="V142" s="6">
        <v>1044605.6399999999</v>
      </c>
      <c r="W142" s="6">
        <f t="shared" si="39"/>
        <v>-4584.3600000001024</v>
      </c>
      <c r="X142" s="10">
        <f t="shared" si="40"/>
        <v>-4.3694278443371579E-3</v>
      </c>
      <c r="Y142" s="6">
        <v>-3956.9100000000326</v>
      </c>
      <c r="Z142" s="6">
        <v>-1289.0399999999208</v>
      </c>
      <c r="AA142" s="6">
        <v>661.5899999999549</v>
      </c>
      <c r="AB142" s="6">
        <v>0</v>
      </c>
      <c r="AC142" s="6">
        <f t="shared" si="41"/>
        <v>-4584.3599999999988</v>
      </c>
      <c r="AE142" s="6">
        <v>1028280</v>
      </c>
      <c r="AF142" s="6">
        <f t="shared" si="42"/>
        <v>20910</v>
      </c>
      <c r="AG142" s="10">
        <f t="shared" si="47"/>
        <v>2.033492822966507E-2</v>
      </c>
      <c r="AI142" s="6">
        <f t="shared" si="43"/>
        <v>1028280</v>
      </c>
      <c r="AJ142" s="6">
        <f t="shared" si="44"/>
        <v>16325.639999999898</v>
      </c>
      <c r="AK142" s="10">
        <f t="shared" si="48"/>
        <v>1.5876648383708617E-2</v>
      </c>
      <c r="AM142" s="6">
        <f t="shared" si="45"/>
        <v>1028280</v>
      </c>
      <c r="AN142" s="6">
        <f t="shared" si="46"/>
        <v>20910</v>
      </c>
      <c r="AO142" s="10">
        <f t="shared" si="49"/>
        <v>2.033492822966507E-2</v>
      </c>
    </row>
    <row r="143" spans="1:41" x14ac:dyDescent="0.3">
      <c r="A143" s="3"/>
      <c r="B143" s="3" t="str">
        <f t="shared" si="34"/>
        <v>3009</v>
      </c>
      <c r="C143" s="3">
        <v>138965</v>
      </c>
      <c r="D143" s="3">
        <v>8553009</v>
      </c>
      <c r="E143" s="4" t="s">
        <v>176</v>
      </c>
      <c r="F143" s="4" t="s">
        <v>5</v>
      </c>
      <c r="G143" s="6">
        <v>252</v>
      </c>
      <c r="H143" s="6">
        <v>86619.999999999913</v>
      </c>
      <c r="I143" s="6">
        <v>1133691.7734939759</v>
      </c>
      <c r="J143" s="6">
        <v>1128377.373493976</v>
      </c>
      <c r="K143" s="10">
        <f t="shared" si="35"/>
        <v>7.6405247021456124E-2</v>
      </c>
      <c r="M143" s="6">
        <v>1122171.0182846002</v>
      </c>
      <c r="N143" s="6">
        <f t="shared" si="36"/>
        <v>-6206.3552093757316</v>
      </c>
      <c r="O143" s="10">
        <f t="shared" si="37"/>
        <v>-5.5002478383255754E-3</v>
      </c>
      <c r="P143" s="6">
        <v>-4053.4200000000419</v>
      </c>
      <c r="Q143" s="6">
        <v>0</v>
      </c>
      <c r="R143" s="6">
        <v>0</v>
      </c>
      <c r="S143" s="6">
        <v>-2152.9352093756511</v>
      </c>
      <c r="T143" s="6">
        <f t="shared" si="38"/>
        <v>-6206.3552093756934</v>
      </c>
      <c r="V143" s="6">
        <v>1124323.9534939758</v>
      </c>
      <c r="W143" s="6">
        <f t="shared" si="39"/>
        <v>-4053.4200000001583</v>
      </c>
      <c r="X143" s="10">
        <f t="shared" si="40"/>
        <v>-3.5922556541956381E-3</v>
      </c>
      <c r="Y143" s="6">
        <v>-4053.4200000000419</v>
      </c>
      <c r="Z143" s="6">
        <v>0</v>
      </c>
      <c r="AA143" s="6">
        <v>0</v>
      </c>
      <c r="AB143" s="6">
        <v>0</v>
      </c>
      <c r="AC143" s="6">
        <f t="shared" si="41"/>
        <v>-4053.4200000000419</v>
      </c>
      <c r="AE143" s="6">
        <v>1101585.0326110271</v>
      </c>
      <c r="AF143" s="6">
        <f t="shared" si="42"/>
        <v>20585.985673573101</v>
      </c>
      <c r="AG143" s="10">
        <f t="shared" si="47"/>
        <v>1.8687604736948232E-2</v>
      </c>
      <c r="AI143" s="6">
        <f t="shared" si="43"/>
        <v>1101585.0326110271</v>
      </c>
      <c r="AJ143" s="6">
        <f t="shared" si="44"/>
        <v>22738.920882948674</v>
      </c>
      <c r="AK143" s="10">
        <f t="shared" si="48"/>
        <v>2.0642002396357769E-2</v>
      </c>
      <c r="AM143" s="6">
        <f t="shared" si="45"/>
        <v>1101585.0326110271</v>
      </c>
      <c r="AN143" s="6">
        <f t="shared" si="46"/>
        <v>26792.340882948833</v>
      </c>
      <c r="AO143" s="10">
        <f t="shared" si="49"/>
        <v>2.4321627554655861E-2</v>
      </c>
    </row>
    <row r="144" spans="1:41" x14ac:dyDescent="0.3">
      <c r="A144" s="3"/>
      <c r="B144" s="3" t="str">
        <f t="shared" si="34"/>
        <v>2382</v>
      </c>
      <c r="C144" s="3">
        <v>139287</v>
      </c>
      <c r="D144" s="3">
        <v>8552382</v>
      </c>
      <c r="E144" s="4" t="s">
        <v>170</v>
      </c>
      <c r="F144" s="4" t="s">
        <v>5</v>
      </c>
      <c r="G144" s="6">
        <v>252</v>
      </c>
      <c r="H144" s="6">
        <v>50939.999999999985</v>
      </c>
      <c r="I144" s="6">
        <v>1084954.1256264786</v>
      </c>
      <c r="J144" s="6">
        <v>1077697.9256264786</v>
      </c>
      <c r="K144" s="10">
        <f t="shared" si="35"/>
        <v>4.6951293881283697E-2</v>
      </c>
      <c r="M144" s="6">
        <v>1074780</v>
      </c>
      <c r="N144" s="6">
        <f t="shared" si="36"/>
        <v>-2917.9256264786236</v>
      </c>
      <c r="O144" s="10">
        <f t="shared" si="37"/>
        <v>-2.7075542757330619E-3</v>
      </c>
      <c r="P144" s="6">
        <v>-4053.4200000000419</v>
      </c>
      <c r="Q144" s="6">
        <v>1135.4943735213019</v>
      </c>
      <c r="R144" s="6">
        <v>0</v>
      </c>
      <c r="S144" s="6">
        <v>0</v>
      </c>
      <c r="T144" s="6">
        <f t="shared" si="38"/>
        <v>-2917.92562647874</v>
      </c>
      <c r="V144" s="6">
        <v>1073644.5056264787</v>
      </c>
      <c r="W144" s="6">
        <f t="shared" si="39"/>
        <v>-4053.4199999999255</v>
      </c>
      <c r="X144" s="10">
        <f t="shared" si="40"/>
        <v>-3.7611838193375236E-3</v>
      </c>
      <c r="Y144" s="6">
        <v>-4053.4200000000419</v>
      </c>
      <c r="Z144" s="6">
        <v>0</v>
      </c>
      <c r="AA144" s="6">
        <v>0</v>
      </c>
      <c r="AB144" s="6">
        <v>0</v>
      </c>
      <c r="AC144" s="6">
        <f t="shared" si="41"/>
        <v>-4053.4200000000419</v>
      </c>
      <c r="AE144" s="6">
        <v>1053360</v>
      </c>
      <c r="AF144" s="6">
        <f t="shared" si="42"/>
        <v>21420</v>
      </c>
      <c r="AG144" s="10">
        <f t="shared" si="47"/>
        <v>2.033492822966507E-2</v>
      </c>
      <c r="AI144" s="6">
        <f t="shared" si="43"/>
        <v>1053360</v>
      </c>
      <c r="AJ144" s="6">
        <f t="shared" si="44"/>
        <v>20284.505626478698</v>
      </c>
      <c r="AK144" s="10">
        <f t="shared" si="48"/>
        <v>1.9256954532618192E-2</v>
      </c>
      <c r="AM144" s="6">
        <f t="shared" si="45"/>
        <v>1053360</v>
      </c>
      <c r="AN144" s="6">
        <f t="shared" si="46"/>
        <v>24337.925626478624</v>
      </c>
      <c r="AO144" s="10">
        <f t="shared" si="49"/>
        <v>2.3105040657020036E-2</v>
      </c>
    </row>
    <row r="145" spans="1:41" x14ac:dyDescent="0.3">
      <c r="A145" s="3"/>
      <c r="B145" s="3" t="str">
        <f t="shared" si="34"/>
        <v>3018</v>
      </c>
      <c r="C145" s="3">
        <v>120121</v>
      </c>
      <c r="D145" s="3">
        <v>8553018</v>
      </c>
      <c r="E145" s="4" t="s">
        <v>56</v>
      </c>
      <c r="F145" s="4" t="s">
        <v>5</v>
      </c>
      <c r="G145" s="6">
        <v>253</v>
      </c>
      <c r="H145" s="6">
        <v>27590</v>
      </c>
      <c r="I145" s="6">
        <v>1096101.5</v>
      </c>
      <c r="J145" s="6">
        <v>1079045</v>
      </c>
      <c r="K145" s="10">
        <f t="shared" si="35"/>
        <v>2.5171026588322341E-2</v>
      </c>
      <c r="M145" s="6">
        <v>1079045</v>
      </c>
      <c r="N145" s="6">
        <f t="shared" si="36"/>
        <v>0</v>
      </c>
      <c r="O145" s="10">
        <f t="shared" si="37"/>
        <v>0</v>
      </c>
      <c r="P145" s="6">
        <v>-4069.5050000000047</v>
      </c>
      <c r="Q145" s="6">
        <v>4069.5050000000047</v>
      </c>
      <c r="R145" s="6">
        <v>0</v>
      </c>
      <c r="S145" s="6">
        <v>0</v>
      </c>
      <c r="T145" s="6">
        <f t="shared" si="38"/>
        <v>0</v>
      </c>
      <c r="V145" s="6">
        <v>1074392.32</v>
      </c>
      <c r="W145" s="6">
        <f t="shared" si="39"/>
        <v>-4652.6799999999348</v>
      </c>
      <c r="X145" s="10">
        <f t="shared" si="40"/>
        <v>-4.3118498301738433E-3</v>
      </c>
      <c r="Y145" s="6">
        <v>-4069.5050000000047</v>
      </c>
      <c r="Z145" s="6">
        <v>-1325.7199999998556</v>
      </c>
      <c r="AA145" s="6">
        <v>742.54499999983784</v>
      </c>
      <c r="AB145" s="6">
        <v>0</v>
      </c>
      <c r="AC145" s="6">
        <f t="shared" si="41"/>
        <v>-4652.6800000000221</v>
      </c>
      <c r="AE145" s="6">
        <v>1057540</v>
      </c>
      <c r="AF145" s="6">
        <f t="shared" si="42"/>
        <v>21505</v>
      </c>
      <c r="AG145" s="10">
        <f t="shared" si="47"/>
        <v>2.033492822966507E-2</v>
      </c>
      <c r="AI145" s="6">
        <f t="shared" si="43"/>
        <v>1057540</v>
      </c>
      <c r="AJ145" s="6">
        <f t="shared" si="44"/>
        <v>16852.320000000065</v>
      </c>
      <c r="AK145" s="10">
        <f t="shared" si="48"/>
        <v>1.5935397242657551E-2</v>
      </c>
      <c r="AM145" s="6">
        <f t="shared" si="45"/>
        <v>1057540</v>
      </c>
      <c r="AN145" s="6">
        <f t="shared" si="46"/>
        <v>21505</v>
      </c>
      <c r="AO145" s="10">
        <f t="shared" si="49"/>
        <v>2.033492822966507E-2</v>
      </c>
    </row>
    <row r="146" spans="1:41" x14ac:dyDescent="0.3">
      <c r="A146" s="3"/>
      <c r="B146" s="3" t="str">
        <f t="shared" si="34"/>
        <v>2149</v>
      </c>
      <c r="C146" s="3">
        <v>143248</v>
      </c>
      <c r="D146" s="3">
        <v>8552149</v>
      </c>
      <c r="E146" s="4" t="s">
        <v>132</v>
      </c>
      <c r="F146" s="4" t="s">
        <v>5</v>
      </c>
      <c r="G146" s="6">
        <v>259</v>
      </c>
      <c r="H146" s="6">
        <v>56600.000000000051</v>
      </c>
      <c r="I146" s="6">
        <v>1109055.1499999999</v>
      </c>
      <c r="J146" s="6">
        <v>1104635</v>
      </c>
      <c r="K146" s="10">
        <f t="shared" si="35"/>
        <v>5.1034432327373494E-2</v>
      </c>
      <c r="M146" s="6">
        <v>1104635</v>
      </c>
      <c r="N146" s="6">
        <f t="shared" si="36"/>
        <v>0</v>
      </c>
      <c r="O146" s="10">
        <f t="shared" si="37"/>
        <v>0</v>
      </c>
      <c r="P146" s="6">
        <v>-4166.015000000014</v>
      </c>
      <c r="Q146" s="6">
        <v>4166.0149999998976</v>
      </c>
      <c r="R146" s="6">
        <v>0</v>
      </c>
      <c r="S146" s="6">
        <v>0</v>
      </c>
      <c r="T146" s="6">
        <f t="shared" si="38"/>
        <v>-1.1641532182693481E-10</v>
      </c>
      <c r="V146" s="6">
        <v>1099923.7600000002</v>
      </c>
      <c r="W146" s="6">
        <f t="shared" si="39"/>
        <v>-4711.2399999997579</v>
      </c>
      <c r="X146" s="10">
        <f t="shared" si="40"/>
        <v>-4.2649744033094713E-3</v>
      </c>
      <c r="Y146" s="6">
        <v>-4166.015000000014</v>
      </c>
      <c r="Z146" s="6">
        <v>-1357.160000000149</v>
      </c>
      <c r="AA146" s="6">
        <v>811.93500000018639</v>
      </c>
      <c r="AB146" s="6">
        <v>0</v>
      </c>
      <c r="AC146" s="6">
        <f t="shared" si="41"/>
        <v>-4711.2399999999761</v>
      </c>
      <c r="AE146" s="6">
        <v>1082620</v>
      </c>
      <c r="AF146" s="6">
        <f t="shared" si="42"/>
        <v>22015</v>
      </c>
      <c r="AG146" s="10">
        <f t="shared" si="47"/>
        <v>2.033492822966507E-2</v>
      </c>
      <c r="AI146" s="6">
        <f t="shared" si="43"/>
        <v>1082620</v>
      </c>
      <c r="AJ146" s="6">
        <f t="shared" si="44"/>
        <v>17303.760000000242</v>
      </c>
      <c r="AK146" s="10">
        <f t="shared" si="48"/>
        <v>1.5983225877962942E-2</v>
      </c>
      <c r="AM146" s="6">
        <f t="shared" si="45"/>
        <v>1082620</v>
      </c>
      <c r="AN146" s="6">
        <f t="shared" si="46"/>
        <v>22015</v>
      </c>
      <c r="AO146" s="10">
        <f t="shared" si="49"/>
        <v>2.033492822966507E-2</v>
      </c>
    </row>
    <row r="147" spans="1:41" x14ac:dyDescent="0.3">
      <c r="A147" s="3"/>
      <c r="B147" s="3" t="str">
        <f t="shared" si="34"/>
        <v>2176</v>
      </c>
      <c r="C147" s="3">
        <v>138345</v>
      </c>
      <c r="D147" s="3">
        <v>8552176</v>
      </c>
      <c r="E147" s="4" t="s">
        <v>143</v>
      </c>
      <c r="F147" s="4" t="s">
        <v>5</v>
      </c>
      <c r="G147" s="6">
        <v>259</v>
      </c>
      <c r="H147" s="6">
        <v>42709.999999999964</v>
      </c>
      <c r="I147" s="6">
        <v>1114214.5456000001</v>
      </c>
      <c r="J147" s="6">
        <v>1104635</v>
      </c>
      <c r="K147" s="10">
        <f t="shared" si="35"/>
        <v>3.8331935414647453E-2</v>
      </c>
      <c r="M147" s="6">
        <v>1104635</v>
      </c>
      <c r="N147" s="6">
        <f t="shared" si="36"/>
        <v>0</v>
      </c>
      <c r="O147" s="10">
        <f t="shared" si="37"/>
        <v>0</v>
      </c>
      <c r="P147" s="6">
        <v>-4166.015000000014</v>
      </c>
      <c r="Q147" s="6">
        <v>4166.0150000001304</v>
      </c>
      <c r="R147" s="6">
        <v>0</v>
      </c>
      <c r="S147" s="6">
        <v>0</v>
      </c>
      <c r="T147" s="6">
        <f t="shared" si="38"/>
        <v>1.1641532182693481E-10</v>
      </c>
      <c r="V147" s="6">
        <v>1099923.76</v>
      </c>
      <c r="W147" s="6">
        <f t="shared" si="39"/>
        <v>-4711.2399999999907</v>
      </c>
      <c r="X147" s="10">
        <f t="shared" si="40"/>
        <v>-4.264974403309682E-3</v>
      </c>
      <c r="Y147" s="6">
        <v>-4166.015000000014</v>
      </c>
      <c r="Z147" s="6">
        <v>-1357.1599999999162</v>
      </c>
      <c r="AA147" s="6">
        <v>811.93499999995299</v>
      </c>
      <c r="AB147" s="6">
        <v>0</v>
      </c>
      <c r="AC147" s="6">
        <f t="shared" si="41"/>
        <v>-4711.239999999977</v>
      </c>
      <c r="AE147" s="6">
        <v>1082620</v>
      </c>
      <c r="AF147" s="6">
        <f t="shared" si="42"/>
        <v>22015</v>
      </c>
      <c r="AG147" s="10">
        <f t="shared" si="47"/>
        <v>2.033492822966507E-2</v>
      </c>
      <c r="AI147" s="6">
        <f t="shared" si="43"/>
        <v>1082620</v>
      </c>
      <c r="AJ147" s="6">
        <f t="shared" si="44"/>
        <v>17303.760000000009</v>
      </c>
      <c r="AK147" s="10">
        <f t="shared" si="48"/>
        <v>1.5983225877962727E-2</v>
      </c>
      <c r="AM147" s="6">
        <f t="shared" si="45"/>
        <v>1082620</v>
      </c>
      <c r="AN147" s="6">
        <f t="shared" si="46"/>
        <v>22015</v>
      </c>
      <c r="AO147" s="10">
        <f t="shared" si="49"/>
        <v>2.033492822966507E-2</v>
      </c>
    </row>
    <row r="148" spans="1:41" x14ac:dyDescent="0.3">
      <c r="A148" s="3"/>
      <c r="B148" s="3" t="str">
        <f t="shared" si="34"/>
        <v>3047</v>
      </c>
      <c r="C148" s="3">
        <v>120138</v>
      </c>
      <c r="D148" s="3">
        <v>8553047</v>
      </c>
      <c r="E148" s="4" t="s">
        <v>66</v>
      </c>
      <c r="F148" s="4" t="s">
        <v>5</v>
      </c>
      <c r="G148" s="6">
        <v>260</v>
      </c>
      <c r="H148" s="6">
        <v>42599.999999999971</v>
      </c>
      <c r="I148" s="6">
        <v>1134049</v>
      </c>
      <c r="J148" s="6">
        <v>1108900</v>
      </c>
      <c r="K148" s="10">
        <f t="shared" si="35"/>
        <v>3.7564514408107562E-2</v>
      </c>
      <c r="M148" s="6">
        <v>1108900</v>
      </c>
      <c r="N148" s="6">
        <f t="shared" si="36"/>
        <v>0</v>
      </c>
      <c r="O148" s="10">
        <f t="shared" si="37"/>
        <v>0</v>
      </c>
      <c r="P148" s="6">
        <v>-4182.0999999999767</v>
      </c>
      <c r="Q148" s="6">
        <v>4182.1000000000931</v>
      </c>
      <c r="R148" s="6">
        <v>0</v>
      </c>
      <c r="S148" s="6">
        <v>0</v>
      </c>
      <c r="T148" s="6">
        <f t="shared" si="38"/>
        <v>1.1641532182693481E-10</v>
      </c>
      <c r="V148" s="6">
        <v>1104179</v>
      </c>
      <c r="W148" s="6">
        <f t="shared" si="39"/>
        <v>-4721</v>
      </c>
      <c r="X148" s="10">
        <f t="shared" si="40"/>
        <v>-4.257372170619533E-3</v>
      </c>
      <c r="Y148" s="6">
        <v>-4182.0999999999767</v>
      </c>
      <c r="Z148" s="6">
        <v>-1362.3999999999069</v>
      </c>
      <c r="AA148" s="6">
        <v>823.50000000006878</v>
      </c>
      <c r="AB148" s="6">
        <v>0</v>
      </c>
      <c r="AC148" s="6">
        <f t="shared" si="41"/>
        <v>-4720.9999999998145</v>
      </c>
      <c r="AE148" s="6">
        <v>1086800</v>
      </c>
      <c r="AF148" s="6">
        <f t="shared" si="42"/>
        <v>22100</v>
      </c>
      <c r="AG148" s="10">
        <f t="shared" si="47"/>
        <v>2.033492822966507E-2</v>
      </c>
      <c r="AI148" s="6">
        <f t="shared" si="43"/>
        <v>1086800</v>
      </c>
      <c r="AJ148" s="6">
        <f t="shared" si="44"/>
        <v>17379</v>
      </c>
      <c r="AK148" s="10">
        <f t="shared" si="48"/>
        <v>1.5990982701509018E-2</v>
      </c>
      <c r="AM148" s="6">
        <f t="shared" si="45"/>
        <v>1086800</v>
      </c>
      <c r="AN148" s="6">
        <f t="shared" si="46"/>
        <v>22100</v>
      </c>
      <c r="AO148" s="10">
        <f t="shared" si="49"/>
        <v>2.033492822966507E-2</v>
      </c>
    </row>
    <row r="149" spans="1:41" x14ac:dyDescent="0.3">
      <c r="A149" s="3"/>
      <c r="B149" s="3" t="str">
        <f t="shared" si="34"/>
        <v>2137</v>
      </c>
      <c r="C149" s="3">
        <v>119961</v>
      </c>
      <c r="D149" s="3">
        <v>8552137</v>
      </c>
      <c r="E149" s="4" t="s">
        <v>37</v>
      </c>
      <c r="F149" s="4" t="s">
        <v>5</v>
      </c>
      <c r="G149" s="6">
        <v>260</v>
      </c>
      <c r="H149" s="6">
        <v>39699.999999999956</v>
      </c>
      <c r="I149" s="6">
        <v>1128197.5</v>
      </c>
      <c r="J149" s="6">
        <v>1108900</v>
      </c>
      <c r="K149" s="10">
        <f t="shared" si="35"/>
        <v>3.5188874288411345E-2</v>
      </c>
      <c r="M149" s="6">
        <v>1108900</v>
      </c>
      <c r="N149" s="6">
        <f t="shared" si="36"/>
        <v>0</v>
      </c>
      <c r="O149" s="10">
        <f t="shared" si="37"/>
        <v>0</v>
      </c>
      <c r="P149" s="6">
        <v>-4182.0999999999767</v>
      </c>
      <c r="Q149" s="6">
        <v>4182.1000000000931</v>
      </c>
      <c r="R149" s="6">
        <v>0</v>
      </c>
      <c r="S149" s="6">
        <v>0</v>
      </c>
      <c r="T149" s="6">
        <f t="shared" si="38"/>
        <v>1.1641532182693481E-10</v>
      </c>
      <c r="V149" s="6">
        <v>1104179</v>
      </c>
      <c r="W149" s="6">
        <f t="shared" si="39"/>
        <v>-4721</v>
      </c>
      <c r="X149" s="10">
        <f t="shared" si="40"/>
        <v>-4.257372170619533E-3</v>
      </c>
      <c r="Y149" s="6">
        <v>-4182.0999999999767</v>
      </c>
      <c r="Z149" s="6">
        <v>-1362.3999999999069</v>
      </c>
      <c r="AA149" s="6">
        <v>823.50000000006878</v>
      </c>
      <c r="AB149" s="6">
        <v>0</v>
      </c>
      <c r="AC149" s="6">
        <f t="shared" si="41"/>
        <v>-4720.9999999998145</v>
      </c>
      <c r="AE149" s="6">
        <v>1086800</v>
      </c>
      <c r="AF149" s="6">
        <f t="shared" si="42"/>
        <v>22100</v>
      </c>
      <c r="AG149" s="10">
        <f t="shared" si="47"/>
        <v>2.033492822966507E-2</v>
      </c>
      <c r="AI149" s="6">
        <f t="shared" si="43"/>
        <v>1086800</v>
      </c>
      <c r="AJ149" s="6">
        <f t="shared" si="44"/>
        <v>17379</v>
      </c>
      <c r="AK149" s="10">
        <f t="shared" si="48"/>
        <v>1.5990982701509018E-2</v>
      </c>
      <c r="AM149" s="6">
        <f t="shared" si="45"/>
        <v>1086800</v>
      </c>
      <c r="AN149" s="6">
        <f t="shared" si="46"/>
        <v>22100</v>
      </c>
      <c r="AO149" s="10">
        <f t="shared" si="49"/>
        <v>2.033492822966507E-2</v>
      </c>
    </row>
    <row r="150" spans="1:41" x14ac:dyDescent="0.3">
      <c r="A150" s="3"/>
      <c r="B150" s="3" t="str">
        <f t="shared" si="34"/>
        <v>2166</v>
      </c>
      <c r="C150" s="3">
        <v>144111</v>
      </c>
      <c r="D150" s="3">
        <v>8552166</v>
      </c>
      <c r="E150" s="4" t="s">
        <v>138</v>
      </c>
      <c r="F150" s="4" t="s">
        <v>5</v>
      </c>
      <c r="G150" s="6">
        <v>261</v>
      </c>
      <c r="H150" s="6">
        <v>42000.000000000036</v>
      </c>
      <c r="I150" s="6">
        <v>1133473.5321390596</v>
      </c>
      <c r="J150" s="6">
        <v>1128772.3321390597</v>
      </c>
      <c r="K150" s="10">
        <f t="shared" si="35"/>
        <v>3.7054239741036395E-2</v>
      </c>
      <c r="M150" s="6">
        <v>1116041.8491006</v>
      </c>
      <c r="N150" s="6">
        <f t="shared" si="36"/>
        <v>-12730.483038459672</v>
      </c>
      <c r="O150" s="10">
        <f t="shared" si="37"/>
        <v>-1.1278167152037647E-2</v>
      </c>
      <c r="P150" s="6">
        <v>-4198.1850000000559</v>
      </c>
      <c r="Q150" s="6">
        <v>0</v>
      </c>
      <c r="R150" s="6">
        <v>0</v>
      </c>
      <c r="S150" s="6">
        <v>-8532.298038459594</v>
      </c>
      <c r="T150" s="6">
        <f t="shared" si="38"/>
        <v>-12730.48303845965</v>
      </c>
      <c r="V150" s="6">
        <v>1124574.1471390596</v>
      </c>
      <c r="W150" s="6">
        <f t="shared" si="39"/>
        <v>-4198.1850000000559</v>
      </c>
      <c r="X150" s="10">
        <f t="shared" si="40"/>
        <v>-3.7192486743933217E-3</v>
      </c>
      <c r="Y150" s="6">
        <v>-4198.1850000000559</v>
      </c>
      <c r="Z150" s="6">
        <v>0</v>
      </c>
      <c r="AA150" s="6">
        <v>0</v>
      </c>
      <c r="AB150" s="6">
        <v>0</v>
      </c>
      <c r="AC150" s="6">
        <f t="shared" si="41"/>
        <v>-4198.1850000000559</v>
      </c>
      <c r="AE150" s="6">
        <v>1095581.9286415575</v>
      </c>
      <c r="AF150" s="6">
        <f t="shared" si="42"/>
        <v>20459.920459042536</v>
      </c>
      <c r="AG150" s="10">
        <f t="shared" si="47"/>
        <v>1.8674934228251977E-2</v>
      </c>
      <c r="AI150" s="6">
        <f t="shared" si="43"/>
        <v>1095581.9286415575</v>
      </c>
      <c r="AJ150" s="6">
        <f t="shared" si="44"/>
        <v>28992.218497502152</v>
      </c>
      <c r="AK150" s="10">
        <f t="shared" si="48"/>
        <v>2.6462848409201503E-2</v>
      </c>
      <c r="AM150" s="6">
        <f t="shared" si="45"/>
        <v>1095581.9286415575</v>
      </c>
      <c r="AN150" s="6">
        <f t="shared" si="46"/>
        <v>33190.403497502208</v>
      </c>
      <c r="AO150" s="10">
        <f t="shared" si="49"/>
        <v>3.02947708699941E-2</v>
      </c>
    </row>
    <row r="151" spans="1:41" x14ac:dyDescent="0.3">
      <c r="A151" s="3"/>
      <c r="B151" s="3" t="str">
        <f t="shared" si="34"/>
        <v>2179</v>
      </c>
      <c r="C151" s="3">
        <v>138347</v>
      </c>
      <c r="D151" s="3">
        <v>8552179</v>
      </c>
      <c r="E151" s="4" t="s">
        <v>144</v>
      </c>
      <c r="F151" s="4" t="s">
        <v>5</v>
      </c>
      <c r="G151" s="6">
        <v>266</v>
      </c>
      <c r="H151" s="6">
        <v>33799.999999999971</v>
      </c>
      <c r="I151" s="6">
        <v>1139248.70992615</v>
      </c>
      <c r="J151" s="6">
        <v>1134490</v>
      </c>
      <c r="K151" s="10">
        <f t="shared" si="35"/>
        <v>2.9668675246681649E-2</v>
      </c>
      <c r="M151" s="6">
        <v>1134490</v>
      </c>
      <c r="N151" s="6">
        <f t="shared" si="36"/>
        <v>0</v>
      </c>
      <c r="O151" s="10">
        <f t="shared" si="37"/>
        <v>0</v>
      </c>
      <c r="P151" s="6">
        <v>-4278.609999999986</v>
      </c>
      <c r="Q151" s="6">
        <v>4278.6100000001024</v>
      </c>
      <c r="R151" s="6">
        <v>0</v>
      </c>
      <c r="S151" s="6">
        <v>0</v>
      </c>
      <c r="T151" s="6">
        <f t="shared" si="38"/>
        <v>1.1641532182693481E-10</v>
      </c>
      <c r="V151" s="6">
        <v>1129710.44</v>
      </c>
      <c r="W151" s="6">
        <f t="shared" si="39"/>
        <v>-4779.5600000000559</v>
      </c>
      <c r="X151" s="10">
        <f t="shared" si="40"/>
        <v>-4.212959127008661E-3</v>
      </c>
      <c r="Y151" s="6">
        <v>-4278.609999999986</v>
      </c>
      <c r="Z151" s="6">
        <v>-1393.839999999851</v>
      </c>
      <c r="AA151" s="6">
        <v>892.88999999995042</v>
      </c>
      <c r="AB151" s="6">
        <v>0</v>
      </c>
      <c r="AC151" s="6">
        <f t="shared" si="41"/>
        <v>-4779.5599999998867</v>
      </c>
      <c r="AE151" s="6">
        <v>1111880</v>
      </c>
      <c r="AF151" s="6">
        <f t="shared" si="42"/>
        <v>22610</v>
      </c>
      <c r="AG151" s="10">
        <f t="shared" si="47"/>
        <v>2.033492822966507E-2</v>
      </c>
      <c r="AI151" s="6">
        <f t="shared" si="43"/>
        <v>1111880</v>
      </c>
      <c r="AJ151" s="6">
        <f t="shared" si="44"/>
        <v>17830.439999999944</v>
      </c>
      <c r="AK151" s="10">
        <f t="shared" si="48"/>
        <v>1.6036298881174176E-2</v>
      </c>
      <c r="AM151" s="6">
        <f t="shared" si="45"/>
        <v>1111880</v>
      </c>
      <c r="AN151" s="6">
        <f t="shared" si="46"/>
        <v>22610</v>
      </c>
      <c r="AO151" s="10">
        <f t="shared" si="49"/>
        <v>2.033492822966507E-2</v>
      </c>
    </row>
    <row r="152" spans="1:41" x14ac:dyDescent="0.3">
      <c r="A152" s="3"/>
      <c r="B152" s="3" t="str">
        <f t="shared" si="34"/>
        <v>3314</v>
      </c>
      <c r="C152" s="3">
        <v>144113</v>
      </c>
      <c r="D152" s="3">
        <v>8553314</v>
      </c>
      <c r="E152" s="4" t="s">
        <v>210</v>
      </c>
      <c r="F152" s="4" t="s">
        <v>5</v>
      </c>
      <c r="G152" s="6">
        <v>272</v>
      </c>
      <c r="H152" s="6">
        <v>83740.000000000044</v>
      </c>
      <c r="I152" s="6">
        <v>1167768.37228</v>
      </c>
      <c r="J152" s="6">
        <v>1160080</v>
      </c>
      <c r="K152" s="10">
        <f t="shared" si="35"/>
        <v>7.1709426276464872E-2</v>
      </c>
      <c r="M152" s="6">
        <v>1160080</v>
      </c>
      <c r="N152" s="6">
        <f t="shared" si="36"/>
        <v>0</v>
      </c>
      <c r="O152" s="10">
        <f t="shared" si="37"/>
        <v>0</v>
      </c>
      <c r="P152" s="6">
        <v>-4375.1199999999953</v>
      </c>
      <c r="Q152" s="6">
        <v>4375.1199999998789</v>
      </c>
      <c r="R152" s="6">
        <v>0</v>
      </c>
      <c r="S152" s="6">
        <v>0</v>
      </c>
      <c r="T152" s="6">
        <f t="shared" si="38"/>
        <v>-1.1641532182693481E-10</v>
      </c>
      <c r="V152" s="6">
        <v>1155241.8800000001</v>
      </c>
      <c r="W152" s="6">
        <f t="shared" si="39"/>
        <v>-4838.1199999998789</v>
      </c>
      <c r="X152" s="10">
        <f t="shared" si="40"/>
        <v>-4.1705054823804209E-3</v>
      </c>
      <c r="Y152" s="6">
        <v>-4375.1199999999953</v>
      </c>
      <c r="Z152" s="6">
        <v>-1425.2800000000279</v>
      </c>
      <c r="AA152" s="6">
        <v>962.27999999994859</v>
      </c>
      <c r="AB152" s="6">
        <v>0</v>
      </c>
      <c r="AC152" s="6">
        <f t="shared" si="41"/>
        <v>-4838.1200000000745</v>
      </c>
      <c r="AE152" s="6">
        <v>1136960</v>
      </c>
      <c r="AF152" s="6">
        <f t="shared" si="42"/>
        <v>23120</v>
      </c>
      <c r="AG152" s="10">
        <f t="shared" si="47"/>
        <v>2.033492822966507E-2</v>
      </c>
      <c r="AI152" s="6">
        <f t="shared" si="43"/>
        <v>1136960</v>
      </c>
      <c r="AJ152" s="6">
        <f t="shared" si="44"/>
        <v>18281.880000000121</v>
      </c>
      <c r="AK152" s="10">
        <f t="shared" si="48"/>
        <v>1.607961581761902E-2</v>
      </c>
      <c r="AM152" s="6">
        <f t="shared" si="45"/>
        <v>1136960</v>
      </c>
      <c r="AN152" s="6">
        <f t="shared" si="46"/>
        <v>23120</v>
      </c>
      <c r="AO152" s="10">
        <f t="shared" si="49"/>
        <v>2.033492822966507E-2</v>
      </c>
    </row>
    <row r="153" spans="1:41" x14ac:dyDescent="0.3">
      <c r="A153" s="3"/>
      <c r="B153" s="3" t="str">
        <f t="shared" si="34"/>
        <v>2180</v>
      </c>
      <c r="C153" s="3">
        <v>119984</v>
      </c>
      <c r="D153" s="3">
        <v>8552180</v>
      </c>
      <c r="E153" s="4" t="s">
        <v>43</v>
      </c>
      <c r="F153" s="4" t="s">
        <v>5</v>
      </c>
      <c r="G153" s="6">
        <v>276</v>
      </c>
      <c r="H153" s="6">
        <v>103539.99999999999</v>
      </c>
      <c r="I153" s="6">
        <v>1273450.7925460001</v>
      </c>
      <c r="J153" s="6">
        <v>1236658.7925460001</v>
      </c>
      <c r="K153" s="10">
        <f t="shared" si="35"/>
        <v>8.130663595802809E-2</v>
      </c>
      <c r="M153" s="6">
        <v>1236658.7925460001</v>
      </c>
      <c r="N153" s="6">
        <f t="shared" si="36"/>
        <v>0</v>
      </c>
      <c r="O153" s="10">
        <f t="shared" si="37"/>
        <v>0</v>
      </c>
      <c r="P153" s="6">
        <v>-4439.4599999999627</v>
      </c>
      <c r="Q153" s="6">
        <v>0</v>
      </c>
      <c r="R153" s="6">
        <v>4439.4600000000119</v>
      </c>
      <c r="S153" s="6">
        <v>0</v>
      </c>
      <c r="T153" s="6">
        <f t="shared" si="38"/>
        <v>4.9112713895738125E-11</v>
      </c>
      <c r="V153" s="6">
        <v>1234471.8145214</v>
      </c>
      <c r="W153" s="6">
        <f t="shared" si="39"/>
        <v>-2186.9780246000737</v>
      </c>
      <c r="X153" s="10">
        <f t="shared" si="40"/>
        <v>-1.768457102138563E-3</v>
      </c>
      <c r="Y153" s="6">
        <v>-4439.4599999999627</v>
      </c>
      <c r="Z153" s="6">
        <v>0</v>
      </c>
      <c r="AA153" s="6">
        <v>2252.4819754000073</v>
      </c>
      <c r="AB153" s="6">
        <v>0</v>
      </c>
      <c r="AC153" s="6">
        <f t="shared" si="41"/>
        <v>-2186.9780245999555</v>
      </c>
      <c r="AE153" s="6">
        <v>1214789.0123396127</v>
      </c>
      <c r="AF153" s="6">
        <f t="shared" si="42"/>
        <v>21869.780206387397</v>
      </c>
      <c r="AG153" s="10">
        <f t="shared" si="47"/>
        <v>1.8002945354492036E-2</v>
      </c>
      <c r="AI153" s="6">
        <f t="shared" si="43"/>
        <v>1214789.0123396127</v>
      </c>
      <c r="AJ153" s="6">
        <f t="shared" si="44"/>
        <v>19682.802181787323</v>
      </c>
      <c r="AK153" s="10">
        <f t="shared" si="48"/>
        <v>1.6202650815781906E-2</v>
      </c>
      <c r="AM153" s="6">
        <f t="shared" si="45"/>
        <v>1214789.0123396127</v>
      </c>
      <c r="AN153" s="6">
        <f t="shared" si="46"/>
        <v>21869.780206387397</v>
      </c>
      <c r="AO153" s="10">
        <f t="shared" si="49"/>
        <v>1.8002945354492036E-2</v>
      </c>
    </row>
    <row r="154" spans="1:41" x14ac:dyDescent="0.3">
      <c r="A154" s="3"/>
      <c r="B154" s="3" t="str">
        <f t="shared" si="34"/>
        <v>3037</v>
      </c>
      <c r="C154" s="3">
        <v>120131</v>
      </c>
      <c r="D154" s="3">
        <v>8553037</v>
      </c>
      <c r="E154" s="4" t="s">
        <v>62</v>
      </c>
      <c r="F154" s="4" t="s">
        <v>5</v>
      </c>
      <c r="G154" s="6">
        <v>285</v>
      </c>
      <c r="H154" s="6">
        <v>30849.999999999993</v>
      </c>
      <c r="I154" s="6">
        <v>1238184</v>
      </c>
      <c r="J154" s="6">
        <v>1215525</v>
      </c>
      <c r="K154" s="10">
        <f t="shared" si="35"/>
        <v>2.4915521441078219E-2</v>
      </c>
      <c r="M154" s="6">
        <v>1215525</v>
      </c>
      <c r="N154" s="6">
        <f t="shared" si="36"/>
        <v>0</v>
      </c>
      <c r="O154" s="10">
        <f t="shared" si="37"/>
        <v>0</v>
      </c>
      <c r="P154" s="6">
        <v>-4584.2249999999767</v>
      </c>
      <c r="Q154" s="6">
        <v>4584.2249999998603</v>
      </c>
      <c r="R154" s="6">
        <v>0</v>
      </c>
      <c r="S154" s="6">
        <v>0</v>
      </c>
      <c r="T154" s="6">
        <f t="shared" si="38"/>
        <v>-1.1641532182693481E-10</v>
      </c>
      <c r="V154" s="6">
        <v>1210560</v>
      </c>
      <c r="W154" s="6">
        <f t="shared" si="39"/>
        <v>-4965</v>
      </c>
      <c r="X154" s="10">
        <f t="shared" si="40"/>
        <v>-4.0846547787992847E-3</v>
      </c>
      <c r="Y154" s="6">
        <v>-4584.2249999999767</v>
      </c>
      <c r="Z154" s="6">
        <v>-1493.4000000001397</v>
      </c>
      <c r="AA154" s="6">
        <v>1112.6249999999468</v>
      </c>
      <c r="AB154" s="6">
        <v>0</v>
      </c>
      <c r="AC154" s="6">
        <f t="shared" si="41"/>
        <v>-4965.0000000001692</v>
      </c>
      <c r="AE154" s="6">
        <v>1191300</v>
      </c>
      <c r="AF154" s="6">
        <f t="shared" si="42"/>
        <v>24225</v>
      </c>
      <c r="AG154" s="10">
        <f t="shared" si="47"/>
        <v>2.033492822966507E-2</v>
      </c>
      <c r="AI154" s="6">
        <f t="shared" si="43"/>
        <v>1191300</v>
      </c>
      <c r="AJ154" s="6">
        <f t="shared" si="44"/>
        <v>19260</v>
      </c>
      <c r="AK154" s="10">
        <f t="shared" si="48"/>
        <v>1.6167212289095945E-2</v>
      </c>
      <c r="AM154" s="6">
        <f t="shared" si="45"/>
        <v>1191300</v>
      </c>
      <c r="AN154" s="6">
        <f t="shared" si="46"/>
        <v>24225</v>
      </c>
      <c r="AO154" s="10">
        <f t="shared" si="49"/>
        <v>2.033492822966507E-2</v>
      </c>
    </row>
    <row r="155" spans="1:41" x14ac:dyDescent="0.3">
      <c r="A155" s="3"/>
      <c r="B155" s="3" t="str">
        <f t="shared" si="34"/>
        <v>2046</v>
      </c>
      <c r="C155" s="3">
        <v>119929</v>
      </c>
      <c r="D155" s="3">
        <v>8552046</v>
      </c>
      <c r="E155" s="4" t="s">
        <v>21</v>
      </c>
      <c r="F155" s="4" t="s">
        <v>5</v>
      </c>
      <c r="G155" s="6">
        <v>289</v>
      </c>
      <c r="H155" s="6">
        <v>71049.999999999985</v>
      </c>
      <c r="I155" s="6">
        <v>1261612.6137279999</v>
      </c>
      <c r="J155" s="6">
        <v>1240074.1137279999</v>
      </c>
      <c r="K155" s="10">
        <f t="shared" si="35"/>
        <v>5.6316811695510019E-2</v>
      </c>
      <c r="M155" s="6">
        <v>1240074.1137280001</v>
      </c>
      <c r="N155" s="6">
        <f t="shared" si="36"/>
        <v>0</v>
      </c>
      <c r="O155" s="10">
        <f t="shared" si="37"/>
        <v>0</v>
      </c>
      <c r="P155" s="6">
        <v>-4648.5650000000605</v>
      </c>
      <c r="Q155" s="6">
        <v>0</v>
      </c>
      <c r="R155" s="6">
        <v>4648.5650000000132</v>
      </c>
      <c r="S155" s="6">
        <v>0</v>
      </c>
      <c r="T155" s="6">
        <f t="shared" si="38"/>
        <v>-4.7293724492192268E-11</v>
      </c>
      <c r="V155" s="6">
        <v>1237880.4389952</v>
      </c>
      <c r="W155" s="6">
        <f t="shared" si="39"/>
        <v>-2193.6747327998746</v>
      </c>
      <c r="X155" s="10">
        <f t="shared" si="40"/>
        <v>-1.7689867956400542E-3</v>
      </c>
      <c r="Y155" s="6">
        <v>-4648.5650000000605</v>
      </c>
      <c r="Z155" s="6">
        <v>0</v>
      </c>
      <c r="AA155" s="6">
        <v>2454.8902672000113</v>
      </c>
      <c r="AB155" s="6">
        <v>0</v>
      </c>
      <c r="AC155" s="6">
        <f t="shared" si="41"/>
        <v>-2193.6747328000492</v>
      </c>
      <c r="AE155" s="6">
        <v>1218137.3664462394</v>
      </c>
      <c r="AF155" s="6">
        <f t="shared" si="42"/>
        <v>21936.747281760676</v>
      </c>
      <c r="AG155" s="10">
        <f t="shared" si="47"/>
        <v>1.8008434751294381E-2</v>
      </c>
      <c r="AI155" s="6">
        <f t="shared" si="43"/>
        <v>1218137.3664462394</v>
      </c>
      <c r="AJ155" s="6">
        <f t="shared" si="44"/>
        <v>19743.072548960568</v>
      </c>
      <c r="AK155" s="10">
        <f t="shared" si="48"/>
        <v>1.6207591272368951E-2</v>
      </c>
      <c r="AM155" s="6">
        <f t="shared" si="45"/>
        <v>1218137.3664462394</v>
      </c>
      <c r="AN155" s="6">
        <f t="shared" si="46"/>
        <v>21936.747281760443</v>
      </c>
      <c r="AO155" s="10">
        <f t="shared" si="49"/>
        <v>1.800843475129419E-2</v>
      </c>
    </row>
    <row r="156" spans="1:41" x14ac:dyDescent="0.3">
      <c r="A156" s="3"/>
      <c r="B156" s="3" t="str">
        <f t="shared" si="34"/>
        <v>2020</v>
      </c>
      <c r="C156" s="3">
        <v>119913</v>
      </c>
      <c r="D156" s="3">
        <v>8552020</v>
      </c>
      <c r="E156" s="4" t="s">
        <v>10</v>
      </c>
      <c r="F156" s="4" t="s">
        <v>5</v>
      </c>
      <c r="G156" s="6">
        <v>292</v>
      </c>
      <c r="H156" s="6">
        <v>107779.99999999997</v>
      </c>
      <c r="I156" s="6">
        <v>1322453.5069233368</v>
      </c>
      <c r="J156" s="6">
        <v>1299047.5069233368</v>
      </c>
      <c r="K156" s="10">
        <f t="shared" si="35"/>
        <v>8.1500029631096912E-2</v>
      </c>
      <c r="M156" s="6">
        <v>1282321.5696181001</v>
      </c>
      <c r="N156" s="6">
        <f t="shared" si="36"/>
        <v>-16725.937305236701</v>
      </c>
      <c r="O156" s="10">
        <f t="shared" si="37"/>
        <v>-1.2875539359488399E-2</v>
      </c>
      <c r="P156" s="6">
        <v>-4696.8200000000652</v>
      </c>
      <c r="Q156" s="6">
        <v>0</v>
      </c>
      <c r="R156" s="6">
        <v>0</v>
      </c>
      <c r="S156" s="6">
        <v>-12029.117305236659</v>
      </c>
      <c r="T156" s="6">
        <f t="shared" si="38"/>
        <v>-16725.937305236723</v>
      </c>
      <c r="V156" s="6">
        <v>1294350.6869233367</v>
      </c>
      <c r="W156" s="6">
        <f t="shared" si="39"/>
        <v>-4696.8200000000652</v>
      </c>
      <c r="X156" s="10">
        <f t="shared" si="40"/>
        <v>-3.6155875554728639E-3</v>
      </c>
      <c r="Y156" s="6">
        <v>-4696.8200000000652</v>
      </c>
      <c r="Z156" s="6">
        <v>0</v>
      </c>
      <c r="AA156" s="6">
        <v>0</v>
      </c>
      <c r="AB156" s="6">
        <v>0</v>
      </c>
      <c r="AC156" s="6">
        <f t="shared" si="41"/>
        <v>-4696.8200000000652</v>
      </c>
      <c r="AE156" s="6">
        <v>1258441.5960824045</v>
      </c>
      <c r="AF156" s="6">
        <f t="shared" si="42"/>
        <v>23879.973535695579</v>
      </c>
      <c r="AG156" s="10">
        <f t="shared" si="47"/>
        <v>1.8975829796182203E-2</v>
      </c>
      <c r="AI156" s="6">
        <f t="shared" si="43"/>
        <v>1258441.5960824045</v>
      </c>
      <c r="AJ156" s="6">
        <f t="shared" si="44"/>
        <v>35909.090840932215</v>
      </c>
      <c r="AK156" s="10">
        <f t="shared" si="48"/>
        <v>2.8534570815776528E-2</v>
      </c>
      <c r="AM156" s="6">
        <f t="shared" si="45"/>
        <v>1258441.5960824045</v>
      </c>
      <c r="AN156" s="6">
        <f t="shared" si="46"/>
        <v>40605.91084093228</v>
      </c>
      <c r="AO156" s="10">
        <f t="shared" si="49"/>
        <v>3.2266821890932912E-2</v>
      </c>
    </row>
    <row r="157" spans="1:41" x14ac:dyDescent="0.3">
      <c r="A157" s="3"/>
      <c r="B157" s="3" t="str">
        <f t="shared" si="34"/>
        <v>2192</v>
      </c>
      <c r="C157" s="3">
        <v>140476</v>
      </c>
      <c r="D157" s="3">
        <v>8552192</v>
      </c>
      <c r="E157" s="4" t="s">
        <v>150</v>
      </c>
      <c r="F157" s="4" t="s">
        <v>5</v>
      </c>
      <c r="G157" s="6">
        <v>294</v>
      </c>
      <c r="H157" s="6">
        <v>154170.00000000003</v>
      </c>
      <c r="I157" s="6">
        <v>1342766.753266</v>
      </c>
      <c r="J157" s="6">
        <v>1336941.353266</v>
      </c>
      <c r="K157" s="10">
        <f t="shared" si="35"/>
        <v>0.11481517517842445</v>
      </c>
      <c r="M157" s="6">
        <v>1336941.353266</v>
      </c>
      <c r="N157" s="6">
        <f t="shared" si="36"/>
        <v>0</v>
      </c>
      <c r="O157" s="10">
        <f t="shared" si="37"/>
        <v>0</v>
      </c>
      <c r="P157" s="6">
        <v>-4728.9899999999907</v>
      </c>
      <c r="Q157" s="6">
        <v>0</v>
      </c>
      <c r="R157" s="6">
        <v>4728.9900000000089</v>
      </c>
      <c r="S157" s="6">
        <v>0</v>
      </c>
      <c r="T157" s="6">
        <f t="shared" si="38"/>
        <v>1.8189894035458565E-11</v>
      </c>
      <c r="V157" s="6">
        <v>1334557.7427694001</v>
      </c>
      <c r="W157" s="6">
        <f t="shared" si="39"/>
        <v>-2383.6104965999257</v>
      </c>
      <c r="X157" s="10">
        <f t="shared" si="40"/>
        <v>-1.7828833634153274E-3</v>
      </c>
      <c r="Y157" s="6">
        <v>-4728.9899999999907</v>
      </c>
      <c r="Z157" s="6">
        <v>0</v>
      </c>
      <c r="AA157" s="6">
        <v>2345.3795034000068</v>
      </c>
      <c r="AB157" s="6">
        <v>0</v>
      </c>
      <c r="AC157" s="6">
        <f t="shared" si="41"/>
        <v>-2383.6104965999839</v>
      </c>
      <c r="AE157" s="6">
        <v>1313105.2482841772</v>
      </c>
      <c r="AF157" s="6">
        <f t="shared" si="42"/>
        <v>23836.104981822893</v>
      </c>
      <c r="AG157" s="10">
        <f t="shared" si="47"/>
        <v>1.8152471032287256E-2</v>
      </c>
      <c r="AI157" s="6">
        <f t="shared" si="43"/>
        <v>1313105.2482841772</v>
      </c>
      <c r="AJ157" s="6">
        <f t="shared" si="44"/>
        <v>21452.494485222967</v>
      </c>
      <c r="AK157" s="10">
        <f t="shared" si="48"/>
        <v>1.6337223930263586E-2</v>
      </c>
      <c r="AM157" s="6">
        <f t="shared" si="45"/>
        <v>1313105.2482841772</v>
      </c>
      <c r="AN157" s="6">
        <f t="shared" si="46"/>
        <v>23836.104981822893</v>
      </c>
      <c r="AO157" s="10">
        <f t="shared" si="49"/>
        <v>1.8152471032287256E-2</v>
      </c>
    </row>
    <row r="158" spans="1:41" x14ac:dyDescent="0.3">
      <c r="A158" s="3"/>
      <c r="B158" s="3" t="str">
        <f t="shared" si="34"/>
        <v>3345</v>
      </c>
      <c r="C158" s="3">
        <v>120218</v>
      </c>
      <c r="D158" s="3">
        <v>8553345</v>
      </c>
      <c r="E158" s="4" t="s">
        <v>87</v>
      </c>
      <c r="F158" s="4" t="s">
        <v>5</v>
      </c>
      <c r="G158" s="6">
        <v>294</v>
      </c>
      <c r="H158" s="6">
        <v>53020.000000000073</v>
      </c>
      <c r="I158" s="6">
        <v>1259341.7279112446</v>
      </c>
      <c r="J158" s="6">
        <v>1255432.5779112447</v>
      </c>
      <c r="K158" s="10">
        <f t="shared" si="35"/>
        <v>4.2101360436884366E-2</v>
      </c>
      <c r="M158" s="6">
        <v>1253910</v>
      </c>
      <c r="N158" s="6">
        <f t="shared" si="36"/>
        <v>-1522.5779112447053</v>
      </c>
      <c r="O158" s="10">
        <f t="shared" si="37"/>
        <v>-1.212791461711094E-3</v>
      </c>
      <c r="P158" s="6">
        <v>-4728.9899999999907</v>
      </c>
      <c r="Q158" s="6">
        <v>3206.4120887552854</v>
      </c>
      <c r="R158" s="6">
        <v>0</v>
      </c>
      <c r="S158" s="6">
        <v>0</v>
      </c>
      <c r="T158" s="6">
        <f t="shared" si="38"/>
        <v>-1522.5779112447053</v>
      </c>
      <c r="V158" s="6">
        <v>1250703.5879112447</v>
      </c>
      <c r="W158" s="6">
        <f t="shared" si="39"/>
        <v>-4728.9899999999907</v>
      </c>
      <c r="X158" s="10">
        <f t="shared" si="40"/>
        <v>-3.766821160454477E-3</v>
      </c>
      <c r="Y158" s="6">
        <v>-4728.9899999999907</v>
      </c>
      <c r="Z158" s="6">
        <v>0</v>
      </c>
      <c r="AA158" s="6">
        <v>0</v>
      </c>
      <c r="AB158" s="6">
        <v>0</v>
      </c>
      <c r="AC158" s="6">
        <f t="shared" si="41"/>
        <v>-4728.9899999999907</v>
      </c>
      <c r="AE158" s="6">
        <v>1228920</v>
      </c>
      <c r="AF158" s="6">
        <f t="shared" si="42"/>
        <v>24990</v>
      </c>
      <c r="AG158" s="10">
        <f t="shared" si="47"/>
        <v>2.033492822966507E-2</v>
      </c>
      <c r="AI158" s="6">
        <f t="shared" si="43"/>
        <v>1228920</v>
      </c>
      <c r="AJ158" s="6">
        <f t="shared" si="44"/>
        <v>21783.587911244715</v>
      </c>
      <c r="AK158" s="10">
        <f t="shared" si="48"/>
        <v>1.7725798189666304E-2</v>
      </c>
      <c r="AM158" s="6">
        <f t="shared" si="45"/>
        <v>1228920</v>
      </c>
      <c r="AN158" s="6">
        <f t="shared" si="46"/>
        <v>26512.577911244705</v>
      </c>
      <c r="AO158" s="10">
        <f t="shared" si="49"/>
        <v>2.157388431406821E-2</v>
      </c>
    </row>
    <row r="159" spans="1:41" x14ac:dyDescent="0.3">
      <c r="A159" s="3"/>
      <c r="B159" s="3" t="str">
        <f t="shared" si="34"/>
        <v>2358</v>
      </c>
      <c r="C159" s="3">
        <v>139344</v>
      </c>
      <c r="D159" s="3">
        <v>8552358</v>
      </c>
      <c r="E159" s="4" t="s">
        <v>162</v>
      </c>
      <c r="F159" s="4" t="s">
        <v>5</v>
      </c>
      <c r="G159" s="6">
        <v>295</v>
      </c>
      <c r="H159" s="6">
        <v>28640</v>
      </c>
      <c r="I159" s="6">
        <v>1263807</v>
      </c>
      <c r="J159" s="6">
        <v>1258175</v>
      </c>
      <c r="K159" s="10">
        <f t="shared" si="35"/>
        <v>2.2661688058382333E-2</v>
      </c>
      <c r="M159" s="6">
        <v>1258175</v>
      </c>
      <c r="N159" s="6">
        <f t="shared" si="36"/>
        <v>0</v>
      </c>
      <c r="O159" s="10">
        <f t="shared" si="37"/>
        <v>0</v>
      </c>
      <c r="P159" s="6">
        <v>-4745.0749999999534</v>
      </c>
      <c r="Q159" s="6">
        <v>4745.0749999999534</v>
      </c>
      <c r="R159" s="6">
        <v>0</v>
      </c>
      <c r="S159" s="6">
        <v>0</v>
      </c>
      <c r="T159" s="6">
        <f t="shared" si="38"/>
        <v>0</v>
      </c>
      <c r="V159" s="6">
        <v>1253112.4000000001</v>
      </c>
      <c r="W159" s="6">
        <f t="shared" si="39"/>
        <v>-5062.5999999998603</v>
      </c>
      <c r="X159" s="10">
        <f t="shared" si="40"/>
        <v>-4.0237645796489842E-3</v>
      </c>
      <c r="Y159" s="6">
        <v>-4745.0749999999534</v>
      </c>
      <c r="Z159" s="6">
        <v>-1545.8000000000466</v>
      </c>
      <c r="AA159" s="6">
        <v>1228.2750000000801</v>
      </c>
      <c r="AB159" s="6">
        <v>0</v>
      </c>
      <c r="AC159" s="6">
        <f t="shared" si="41"/>
        <v>-5062.5999999999203</v>
      </c>
      <c r="AE159" s="6">
        <v>1233100</v>
      </c>
      <c r="AF159" s="6">
        <f t="shared" si="42"/>
        <v>25075</v>
      </c>
      <c r="AG159" s="10">
        <f t="shared" si="47"/>
        <v>2.033492822966507E-2</v>
      </c>
      <c r="AI159" s="6">
        <f t="shared" si="43"/>
        <v>1233100</v>
      </c>
      <c r="AJ159" s="6">
        <f t="shared" si="44"/>
        <v>20012.40000000014</v>
      </c>
      <c r="AK159" s="10">
        <f t="shared" si="48"/>
        <v>1.6229340686075858E-2</v>
      </c>
      <c r="AM159" s="6">
        <f t="shared" si="45"/>
        <v>1233100</v>
      </c>
      <c r="AN159" s="6">
        <f t="shared" si="46"/>
        <v>25075</v>
      </c>
      <c r="AO159" s="10">
        <f t="shared" si="49"/>
        <v>2.033492822966507E-2</v>
      </c>
    </row>
    <row r="160" spans="1:41" x14ac:dyDescent="0.3">
      <c r="A160" s="3"/>
      <c r="B160" s="3" t="str">
        <f t="shared" si="34"/>
        <v>3212</v>
      </c>
      <c r="C160" s="3">
        <v>120190</v>
      </c>
      <c r="D160" s="3">
        <v>8553212</v>
      </c>
      <c r="E160" s="4" t="s">
        <v>82</v>
      </c>
      <c r="F160" s="4" t="s">
        <v>5</v>
      </c>
      <c r="G160" s="6">
        <v>299</v>
      </c>
      <c r="H160" s="6">
        <v>56319.999999999949</v>
      </c>
      <c r="I160" s="6">
        <v>1297769.5</v>
      </c>
      <c r="J160" s="6">
        <v>1275235</v>
      </c>
      <c r="K160" s="10">
        <f t="shared" si="35"/>
        <v>4.3397537081893166E-2</v>
      </c>
      <c r="M160" s="6">
        <v>1275235</v>
      </c>
      <c r="N160" s="6">
        <f t="shared" si="36"/>
        <v>0</v>
      </c>
      <c r="O160" s="10">
        <f t="shared" si="37"/>
        <v>0</v>
      </c>
      <c r="P160" s="6">
        <v>-4809.4150000000373</v>
      </c>
      <c r="Q160" s="6">
        <v>4809.4150000000373</v>
      </c>
      <c r="R160" s="6">
        <v>0</v>
      </c>
      <c r="S160" s="6">
        <v>0</v>
      </c>
      <c r="T160" s="6">
        <f t="shared" si="38"/>
        <v>0</v>
      </c>
      <c r="V160" s="6">
        <v>1270133.3600000001</v>
      </c>
      <c r="W160" s="6">
        <f t="shared" si="39"/>
        <v>-5101.6399999998976</v>
      </c>
      <c r="X160" s="10">
        <f t="shared" si="40"/>
        <v>-4.0005489184345615E-3</v>
      </c>
      <c r="Y160" s="6">
        <v>-4809.4150000000373</v>
      </c>
      <c r="Z160" s="6">
        <v>-1566.7600000000093</v>
      </c>
      <c r="AA160" s="6">
        <v>1274.5350000000797</v>
      </c>
      <c r="AB160" s="6">
        <v>0</v>
      </c>
      <c r="AC160" s="6">
        <f t="shared" si="41"/>
        <v>-5101.6399999999667</v>
      </c>
      <c r="AE160" s="6">
        <v>1249820</v>
      </c>
      <c r="AF160" s="6">
        <f t="shared" si="42"/>
        <v>25415</v>
      </c>
      <c r="AG160" s="10">
        <f t="shared" si="47"/>
        <v>2.033492822966507E-2</v>
      </c>
      <c r="AI160" s="6">
        <f t="shared" si="43"/>
        <v>1249820</v>
      </c>
      <c r="AJ160" s="6">
        <f t="shared" si="44"/>
        <v>20313.360000000102</v>
      </c>
      <c r="AK160" s="10">
        <f t="shared" si="48"/>
        <v>1.6253028436094878E-2</v>
      </c>
      <c r="AM160" s="6">
        <f t="shared" si="45"/>
        <v>1249820</v>
      </c>
      <c r="AN160" s="6">
        <f t="shared" si="46"/>
        <v>25415</v>
      </c>
      <c r="AO160" s="10">
        <f t="shared" si="49"/>
        <v>2.033492822966507E-2</v>
      </c>
    </row>
    <row r="161" spans="1:41" x14ac:dyDescent="0.3">
      <c r="A161" s="3"/>
      <c r="B161" s="3" t="str">
        <f t="shared" si="34"/>
        <v>3042</v>
      </c>
      <c r="C161" s="3">
        <v>120134</v>
      </c>
      <c r="D161" s="3">
        <v>8553042</v>
      </c>
      <c r="E161" s="4" t="s">
        <v>64</v>
      </c>
      <c r="F161" s="4" t="s">
        <v>5</v>
      </c>
      <c r="G161" s="6">
        <v>300</v>
      </c>
      <c r="H161" s="6">
        <v>83284.214046822686</v>
      </c>
      <c r="I161" s="6">
        <v>1319567.249943071</v>
      </c>
      <c r="J161" s="6">
        <v>1302261.749943071</v>
      </c>
      <c r="K161" s="10">
        <f t="shared" si="35"/>
        <v>6.3114793164513405E-2</v>
      </c>
      <c r="M161" s="6">
        <v>1296000</v>
      </c>
      <c r="N161" s="6">
        <f t="shared" si="36"/>
        <v>-6261.749943071045</v>
      </c>
      <c r="O161" s="10">
        <f t="shared" si="37"/>
        <v>-4.8083650950700042E-3</v>
      </c>
      <c r="P161" s="6">
        <v>-4825.5</v>
      </c>
      <c r="Q161" s="6">
        <v>0</v>
      </c>
      <c r="R161" s="6">
        <v>0</v>
      </c>
      <c r="S161" s="6">
        <v>-1436.249943071045</v>
      </c>
      <c r="T161" s="6">
        <f t="shared" si="38"/>
        <v>-6261.749943071045</v>
      </c>
      <c r="V161" s="6">
        <v>1297436.249943071</v>
      </c>
      <c r="W161" s="6">
        <f t="shared" si="39"/>
        <v>-4825.5</v>
      </c>
      <c r="X161" s="10">
        <f t="shared" si="40"/>
        <v>-3.705476260982824E-3</v>
      </c>
      <c r="Y161" s="6">
        <v>-4825.5</v>
      </c>
      <c r="Z161" s="6">
        <v>0</v>
      </c>
      <c r="AA161" s="6">
        <v>0</v>
      </c>
      <c r="AB161" s="6">
        <v>0</v>
      </c>
      <c r="AC161" s="6">
        <f t="shared" si="41"/>
        <v>-4825.5</v>
      </c>
      <c r="AE161" s="6">
        <v>1270500</v>
      </c>
      <c r="AF161" s="6">
        <f t="shared" si="42"/>
        <v>25500</v>
      </c>
      <c r="AG161" s="10">
        <f t="shared" si="47"/>
        <v>2.0070838252656435E-2</v>
      </c>
      <c r="AI161" s="6">
        <f t="shared" si="43"/>
        <v>1270500</v>
      </c>
      <c r="AJ161" s="6">
        <f t="shared" si="44"/>
        <v>26936.249943071045</v>
      </c>
      <c r="AK161" s="10">
        <f t="shared" si="48"/>
        <v>2.1201298656490394E-2</v>
      </c>
      <c r="AM161" s="6">
        <f t="shared" si="45"/>
        <v>1270500</v>
      </c>
      <c r="AN161" s="6">
        <f t="shared" si="46"/>
        <v>31761.749943071045</v>
      </c>
      <c r="AO161" s="10">
        <f t="shared" si="49"/>
        <v>2.4999409636419556E-2</v>
      </c>
    </row>
    <row r="162" spans="1:41" x14ac:dyDescent="0.3">
      <c r="A162" s="3"/>
      <c r="B162" s="3" t="str">
        <f t="shared" si="34"/>
        <v>2181</v>
      </c>
      <c r="C162" s="3">
        <v>144538</v>
      </c>
      <c r="D162" s="3">
        <v>8552181</v>
      </c>
      <c r="E162" s="4" t="s">
        <v>145</v>
      </c>
      <c r="F162" s="4" t="s">
        <v>5</v>
      </c>
      <c r="G162" s="6">
        <v>302</v>
      </c>
      <c r="H162" s="6">
        <v>51130</v>
      </c>
      <c r="I162" s="6">
        <v>1293957.6000000001</v>
      </c>
      <c r="J162" s="6">
        <v>1288030</v>
      </c>
      <c r="K162" s="10">
        <f t="shared" si="35"/>
        <v>3.9514432312156129E-2</v>
      </c>
      <c r="M162" s="6">
        <v>1288030</v>
      </c>
      <c r="N162" s="6">
        <f t="shared" si="36"/>
        <v>0</v>
      </c>
      <c r="O162" s="10">
        <f t="shared" si="37"/>
        <v>0</v>
      </c>
      <c r="P162" s="6">
        <v>-4857.6700000000419</v>
      </c>
      <c r="Q162" s="6">
        <v>4857.6699999999255</v>
      </c>
      <c r="R162" s="6">
        <v>0</v>
      </c>
      <c r="S162" s="6">
        <v>0</v>
      </c>
      <c r="T162" s="6">
        <f t="shared" si="38"/>
        <v>-1.1641532182693481E-10</v>
      </c>
      <c r="V162" s="6">
        <v>1282899.0799999998</v>
      </c>
      <c r="W162" s="6">
        <f t="shared" si="39"/>
        <v>-5130.9200000001583</v>
      </c>
      <c r="X162" s="10">
        <f t="shared" si="40"/>
        <v>-3.983540756038414E-3</v>
      </c>
      <c r="Y162" s="6">
        <v>-4857.6700000000419</v>
      </c>
      <c r="Z162" s="6">
        <v>-1582.4799999999814</v>
      </c>
      <c r="AA162" s="6">
        <v>1309.2299999998058</v>
      </c>
      <c r="AB162" s="6">
        <v>0</v>
      </c>
      <c r="AC162" s="6">
        <f t="shared" si="41"/>
        <v>-5130.9200000002174</v>
      </c>
      <c r="AE162" s="6">
        <v>1262360</v>
      </c>
      <c r="AF162" s="6">
        <f t="shared" si="42"/>
        <v>25670</v>
      </c>
      <c r="AG162" s="10">
        <f t="shared" si="47"/>
        <v>2.033492822966507E-2</v>
      </c>
      <c r="AI162" s="6">
        <f t="shared" si="43"/>
        <v>1262360</v>
      </c>
      <c r="AJ162" s="6">
        <f t="shared" si="44"/>
        <v>20539.079999999842</v>
      </c>
      <c r="AK162" s="10">
        <f t="shared" si="48"/>
        <v>1.6270382458252672E-2</v>
      </c>
      <c r="AM162" s="6">
        <f t="shared" si="45"/>
        <v>1262360</v>
      </c>
      <c r="AN162" s="6">
        <f t="shared" si="46"/>
        <v>25670</v>
      </c>
      <c r="AO162" s="10">
        <f t="shared" si="49"/>
        <v>2.033492822966507E-2</v>
      </c>
    </row>
    <row r="163" spans="1:41" x14ac:dyDescent="0.3">
      <c r="A163" s="3"/>
      <c r="B163" s="3" t="str">
        <f t="shared" si="34"/>
        <v>2069</v>
      </c>
      <c r="C163" s="3">
        <v>139441</v>
      </c>
      <c r="D163" s="3">
        <v>8552069</v>
      </c>
      <c r="E163" s="4" t="s">
        <v>117</v>
      </c>
      <c r="F163" s="4" t="s">
        <v>5</v>
      </c>
      <c r="G163" s="6">
        <v>308</v>
      </c>
      <c r="H163" s="6">
        <v>34410</v>
      </c>
      <c r="I163" s="6">
        <v>1317636.4486799999</v>
      </c>
      <c r="J163" s="6">
        <v>1313620</v>
      </c>
      <c r="K163" s="10">
        <f t="shared" si="35"/>
        <v>2.6114942429280644E-2</v>
      </c>
      <c r="M163" s="6">
        <v>1313620</v>
      </c>
      <c r="N163" s="6">
        <f t="shared" si="36"/>
        <v>0</v>
      </c>
      <c r="O163" s="10">
        <f t="shared" si="37"/>
        <v>0</v>
      </c>
      <c r="P163" s="6">
        <v>-4954.1800000000512</v>
      </c>
      <c r="Q163" s="6">
        <v>4954.1800000001676</v>
      </c>
      <c r="R163" s="6">
        <v>0</v>
      </c>
      <c r="S163" s="6">
        <v>0</v>
      </c>
      <c r="T163" s="6">
        <f t="shared" si="38"/>
        <v>1.1641532182693481E-10</v>
      </c>
      <c r="V163" s="6">
        <v>1308430.52</v>
      </c>
      <c r="W163" s="6">
        <f t="shared" si="39"/>
        <v>-5189.4799999999814</v>
      </c>
      <c r="X163" s="10">
        <f t="shared" si="40"/>
        <v>-3.9505184147622455E-3</v>
      </c>
      <c r="Y163" s="6">
        <v>-4954.1800000000512</v>
      </c>
      <c r="Z163" s="6">
        <v>-1613.9199999996927</v>
      </c>
      <c r="AA163" s="6">
        <v>1378.6199999999435</v>
      </c>
      <c r="AB163" s="6">
        <v>0</v>
      </c>
      <c r="AC163" s="6">
        <f t="shared" si="41"/>
        <v>-5189.4799999998004</v>
      </c>
      <c r="AE163" s="6">
        <v>1287440</v>
      </c>
      <c r="AF163" s="6">
        <f t="shared" si="42"/>
        <v>26180</v>
      </c>
      <c r="AG163" s="10">
        <f t="shared" si="47"/>
        <v>2.033492822966507E-2</v>
      </c>
      <c r="AI163" s="6">
        <f t="shared" si="43"/>
        <v>1287440</v>
      </c>
      <c r="AJ163" s="6">
        <f t="shared" si="44"/>
        <v>20990.520000000019</v>
      </c>
      <c r="AK163" s="10">
        <f t="shared" si="48"/>
        <v>1.6304076306468667E-2</v>
      </c>
      <c r="AM163" s="6">
        <f t="shared" si="45"/>
        <v>1287440</v>
      </c>
      <c r="AN163" s="6">
        <f t="shared" si="46"/>
        <v>26180</v>
      </c>
      <c r="AO163" s="10">
        <f t="shared" si="49"/>
        <v>2.033492822966507E-2</v>
      </c>
    </row>
    <row r="164" spans="1:41" x14ac:dyDescent="0.3">
      <c r="A164" s="3"/>
      <c r="B164" s="3" t="str">
        <f t="shared" si="34"/>
        <v>2008</v>
      </c>
      <c r="C164" s="3">
        <v>139005</v>
      </c>
      <c r="D164" s="3">
        <v>8552008</v>
      </c>
      <c r="E164" s="4" t="s">
        <v>95</v>
      </c>
      <c r="F164" s="4" t="s">
        <v>5</v>
      </c>
      <c r="G164" s="6">
        <v>310</v>
      </c>
      <c r="H164" s="6">
        <v>209689.99999999991</v>
      </c>
      <c r="I164" s="6">
        <v>1506172.7919680001</v>
      </c>
      <c r="J164" s="6">
        <v>1500233.5919680002</v>
      </c>
      <c r="K164" s="10">
        <f t="shared" si="35"/>
        <v>0.13922041423017217</v>
      </c>
      <c r="M164" s="6">
        <v>1500233.5919680002</v>
      </c>
      <c r="N164" s="6">
        <f t="shared" si="36"/>
        <v>0</v>
      </c>
      <c r="O164" s="10">
        <f t="shared" si="37"/>
        <v>0</v>
      </c>
      <c r="P164" s="6">
        <v>-4986.3499999999767</v>
      </c>
      <c r="Q164" s="6">
        <v>0</v>
      </c>
      <c r="R164" s="6">
        <v>4986.350000000014</v>
      </c>
      <c r="S164" s="6">
        <v>0</v>
      </c>
      <c r="T164" s="6">
        <f t="shared" si="38"/>
        <v>3.7289282772690058E-11</v>
      </c>
      <c r="V164" s="6">
        <v>1497529.8006112</v>
      </c>
      <c r="W164" s="6">
        <f t="shared" si="39"/>
        <v>-2703.791356800124</v>
      </c>
      <c r="X164" s="10">
        <f t="shared" si="40"/>
        <v>-1.8022469109315849E-3</v>
      </c>
      <c r="Y164" s="6">
        <v>-4986.3499999999767</v>
      </c>
      <c r="Z164" s="6">
        <v>0</v>
      </c>
      <c r="AA164" s="6">
        <v>2282.5586432000109</v>
      </c>
      <c r="AB164" s="6">
        <v>0</v>
      </c>
      <c r="AC164" s="6">
        <f t="shared" si="41"/>
        <v>-2703.7913567999658</v>
      </c>
      <c r="AE164" s="6">
        <v>1473195.6784223975</v>
      </c>
      <c r="AF164" s="6">
        <f t="shared" si="42"/>
        <v>27037.9135456027</v>
      </c>
      <c r="AG164" s="10">
        <f t="shared" si="47"/>
        <v>1.8353239791306486E-2</v>
      </c>
      <c r="AI164" s="6">
        <f t="shared" si="43"/>
        <v>1473195.6784223975</v>
      </c>
      <c r="AJ164" s="6">
        <f t="shared" si="44"/>
        <v>24334.122188802576</v>
      </c>
      <c r="AK164" s="10">
        <f t="shared" si="48"/>
        <v>1.6517915810655433E-2</v>
      </c>
      <c r="AM164" s="6">
        <f t="shared" si="45"/>
        <v>1473195.6784223975</v>
      </c>
      <c r="AN164" s="6">
        <f t="shared" si="46"/>
        <v>27037.9135456027</v>
      </c>
      <c r="AO164" s="10">
        <f t="shared" si="49"/>
        <v>1.8353239791306486E-2</v>
      </c>
    </row>
    <row r="165" spans="1:41" x14ac:dyDescent="0.3">
      <c r="A165" s="3"/>
      <c r="B165" s="3" t="str">
        <f t="shared" si="34"/>
        <v>2051</v>
      </c>
      <c r="C165" s="3">
        <v>119931</v>
      </c>
      <c r="D165" s="3">
        <v>8552051</v>
      </c>
      <c r="E165" s="4" t="s">
        <v>23</v>
      </c>
      <c r="F165" s="4" t="s">
        <v>5</v>
      </c>
      <c r="G165" s="6">
        <v>310</v>
      </c>
      <c r="H165" s="6">
        <v>66690.000000000058</v>
      </c>
      <c r="I165" s="6">
        <v>1346351.5</v>
      </c>
      <c r="J165" s="6">
        <v>1322150</v>
      </c>
      <c r="K165" s="10">
        <f t="shared" si="35"/>
        <v>4.9533869869792593E-2</v>
      </c>
      <c r="M165" s="6">
        <v>1322150</v>
      </c>
      <c r="N165" s="6">
        <f t="shared" si="36"/>
        <v>0</v>
      </c>
      <c r="O165" s="10">
        <f t="shared" si="37"/>
        <v>0</v>
      </c>
      <c r="P165" s="6">
        <v>-4986.3499999999767</v>
      </c>
      <c r="Q165" s="6">
        <v>4986.3499999998603</v>
      </c>
      <c r="R165" s="6">
        <v>0</v>
      </c>
      <c r="S165" s="6">
        <v>0</v>
      </c>
      <c r="T165" s="6">
        <f t="shared" si="38"/>
        <v>-1.1641532182693481E-10</v>
      </c>
      <c r="V165" s="6">
        <v>1316941</v>
      </c>
      <c r="W165" s="6">
        <f t="shared" si="39"/>
        <v>-5209</v>
      </c>
      <c r="X165" s="10">
        <f t="shared" si="40"/>
        <v>-3.939795030821011E-3</v>
      </c>
      <c r="Y165" s="6">
        <v>-4986.3499999999767</v>
      </c>
      <c r="Z165" s="6">
        <v>-1624.4000000001397</v>
      </c>
      <c r="AA165" s="6">
        <v>1401.7499999999427</v>
      </c>
      <c r="AB165" s="6">
        <v>0</v>
      </c>
      <c r="AC165" s="6">
        <f t="shared" si="41"/>
        <v>-5209.0000000001737</v>
      </c>
      <c r="AE165" s="6">
        <v>1295800</v>
      </c>
      <c r="AF165" s="6">
        <f t="shared" si="42"/>
        <v>26350</v>
      </c>
      <c r="AG165" s="10">
        <f t="shared" si="47"/>
        <v>2.033492822966507E-2</v>
      </c>
      <c r="AI165" s="6">
        <f t="shared" si="43"/>
        <v>1295800</v>
      </c>
      <c r="AJ165" s="6">
        <f t="shared" si="44"/>
        <v>21141</v>
      </c>
      <c r="AK165" s="10">
        <f t="shared" si="48"/>
        <v>1.6315017749652723E-2</v>
      </c>
      <c r="AM165" s="6">
        <f t="shared" si="45"/>
        <v>1295800</v>
      </c>
      <c r="AN165" s="6">
        <f t="shared" si="46"/>
        <v>26350</v>
      </c>
      <c r="AO165" s="10">
        <f t="shared" si="49"/>
        <v>2.033492822966507E-2</v>
      </c>
    </row>
    <row r="166" spans="1:41" x14ac:dyDescent="0.3">
      <c r="A166" s="3"/>
      <c r="B166" s="3" t="str">
        <f t="shared" si="34"/>
        <v>3082</v>
      </c>
      <c r="C166" s="3">
        <v>120159</v>
      </c>
      <c r="D166" s="3">
        <v>8553082</v>
      </c>
      <c r="E166" s="4" t="s">
        <v>74</v>
      </c>
      <c r="F166" s="4" t="s">
        <v>5</v>
      </c>
      <c r="G166" s="6">
        <v>310</v>
      </c>
      <c r="H166" s="6">
        <v>49220.000000000073</v>
      </c>
      <c r="I166" s="6">
        <v>1344933.25</v>
      </c>
      <c r="J166" s="6">
        <v>1322150</v>
      </c>
      <c r="K166" s="10">
        <f t="shared" si="35"/>
        <v>3.6596611764933368E-2</v>
      </c>
      <c r="M166" s="6">
        <v>1322150</v>
      </c>
      <c r="N166" s="6">
        <f t="shared" si="36"/>
        <v>0</v>
      </c>
      <c r="O166" s="10">
        <f t="shared" si="37"/>
        <v>0</v>
      </c>
      <c r="P166" s="6">
        <v>-4986.3499999999767</v>
      </c>
      <c r="Q166" s="6">
        <v>4986.3499999998603</v>
      </c>
      <c r="R166" s="6">
        <v>0</v>
      </c>
      <c r="S166" s="6">
        <v>0</v>
      </c>
      <c r="T166" s="6">
        <f t="shared" si="38"/>
        <v>-1.1641532182693481E-10</v>
      </c>
      <c r="V166" s="6">
        <v>1316941</v>
      </c>
      <c r="W166" s="6">
        <f t="shared" si="39"/>
        <v>-5209</v>
      </c>
      <c r="X166" s="10">
        <f t="shared" si="40"/>
        <v>-3.939795030821011E-3</v>
      </c>
      <c r="Y166" s="6">
        <v>-4986.3499999999767</v>
      </c>
      <c r="Z166" s="6">
        <v>-1624.4000000001397</v>
      </c>
      <c r="AA166" s="6">
        <v>1401.7499999999427</v>
      </c>
      <c r="AB166" s="6">
        <v>0</v>
      </c>
      <c r="AC166" s="6">
        <f t="shared" si="41"/>
        <v>-5209.0000000001737</v>
      </c>
      <c r="AE166" s="6">
        <v>1295800</v>
      </c>
      <c r="AF166" s="6">
        <f t="shared" si="42"/>
        <v>26350</v>
      </c>
      <c r="AG166" s="10">
        <f t="shared" si="47"/>
        <v>2.033492822966507E-2</v>
      </c>
      <c r="AI166" s="6">
        <f t="shared" si="43"/>
        <v>1295800</v>
      </c>
      <c r="AJ166" s="6">
        <f t="shared" si="44"/>
        <v>21141</v>
      </c>
      <c r="AK166" s="10">
        <f t="shared" si="48"/>
        <v>1.6315017749652723E-2</v>
      </c>
      <c r="AM166" s="6">
        <f t="shared" si="45"/>
        <v>1295800</v>
      </c>
      <c r="AN166" s="6">
        <f t="shared" si="46"/>
        <v>26350</v>
      </c>
      <c r="AO166" s="10">
        <f t="shared" si="49"/>
        <v>2.033492822966507E-2</v>
      </c>
    </row>
    <row r="167" spans="1:41" x14ac:dyDescent="0.3">
      <c r="A167" s="3"/>
      <c r="B167" s="3" t="str">
        <f t="shared" si="34"/>
        <v>2321</v>
      </c>
      <c r="C167" s="3">
        <v>138804</v>
      </c>
      <c r="D167" s="3">
        <v>8552321</v>
      </c>
      <c r="E167" s="4" t="s">
        <v>152</v>
      </c>
      <c r="F167" s="4" t="s">
        <v>5</v>
      </c>
      <c r="G167" s="6">
        <v>311</v>
      </c>
      <c r="H167" s="6">
        <v>35259.999999999993</v>
      </c>
      <c r="I167" s="6">
        <v>1330860.7</v>
      </c>
      <c r="J167" s="6">
        <v>1326415</v>
      </c>
      <c r="K167" s="10">
        <f t="shared" si="35"/>
        <v>2.6494132706751349E-2</v>
      </c>
      <c r="M167" s="6">
        <v>1326415</v>
      </c>
      <c r="N167" s="6">
        <f t="shared" si="36"/>
        <v>0</v>
      </c>
      <c r="O167" s="10">
        <f t="shared" si="37"/>
        <v>0</v>
      </c>
      <c r="P167" s="6">
        <v>-5002.4350000000559</v>
      </c>
      <c r="Q167" s="6">
        <v>5002.4350000000559</v>
      </c>
      <c r="R167" s="6">
        <v>0</v>
      </c>
      <c r="S167" s="6">
        <v>0</v>
      </c>
      <c r="T167" s="6">
        <f t="shared" si="38"/>
        <v>0</v>
      </c>
      <c r="V167" s="6">
        <v>1321196.24</v>
      </c>
      <c r="W167" s="6">
        <f t="shared" si="39"/>
        <v>-5218.7600000000093</v>
      </c>
      <c r="X167" s="10">
        <f t="shared" si="40"/>
        <v>-3.9344850593517186E-3</v>
      </c>
      <c r="Y167" s="6">
        <v>-5002.4350000000559</v>
      </c>
      <c r="Z167" s="6">
        <v>-1629.6399999998976</v>
      </c>
      <c r="AA167" s="6">
        <v>1413.3149999999418</v>
      </c>
      <c r="AB167" s="6">
        <v>0</v>
      </c>
      <c r="AC167" s="6">
        <f t="shared" si="41"/>
        <v>-5218.7600000000111</v>
      </c>
      <c r="AE167" s="6">
        <v>1299980</v>
      </c>
      <c r="AF167" s="6">
        <f t="shared" si="42"/>
        <v>26435</v>
      </c>
      <c r="AG167" s="10">
        <f t="shared" si="47"/>
        <v>2.033492822966507E-2</v>
      </c>
      <c r="AI167" s="6">
        <f t="shared" si="43"/>
        <v>1299980</v>
      </c>
      <c r="AJ167" s="6">
        <f t="shared" si="44"/>
        <v>21216.239999999991</v>
      </c>
      <c r="AK167" s="10">
        <f t="shared" si="48"/>
        <v>1.6320435699010746E-2</v>
      </c>
      <c r="AM167" s="6">
        <f t="shared" si="45"/>
        <v>1299980</v>
      </c>
      <c r="AN167" s="6">
        <f t="shared" si="46"/>
        <v>26435</v>
      </c>
      <c r="AO167" s="10">
        <f t="shared" si="49"/>
        <v>2.033492822966507E-2</v>
      </c>
    </row>
    <row r="168" spans="1:41" x14ac:dyDescent="0.3">
      <c r="A168" s="3"/>
      <c r="B168" s="3" t="str">
        <f t="shared" si="34"/>
        <v>2178</v>
      </c>
      <c r="C168" s="3">
        <v>119982</v>
      </c>
      <c r="D168" s="3">
        <v>8552178</v>
      </c>
      <c r="E168" s="4" t="s">
        <v>42</v>
      </c>
      <c r="F168" s="4" t="s">
        <v>5</v>
      </c>
      <c r="G168" s="6">
        <v>314</v>
      </c>
      <c r="H168" s="6">
        <v>53610.000000000044</v>
      </c>
      <c r="I168" s="6">
        <v>1367091.01</v>
      </c>
      <c r="J168" s="6">
        <v>1339210</v>
      </c>
      <c r="K168" s="10">
        <f t="shared" si="35"/>
        <v>3.9214653309731035E-2</v>
      </c>
      <c r="M168" s="6">
        <v>1339210</v>
      </c>
      <c r="N168" s="6">
        <f t="shared" si="36"/>
        <v>0</v>
      </c>
      <c r="O168" s="10">
        <f t="shared" si="37"/>
        <v>0</v>
      </c>
      <c r="P168" s="6">
        <v>-5050.6900000000605</v>
      </c>
      <c r="Q168" s="6">
        <v>5050.6899999999441</v>
      </c>
      <c r="R168" s="6">
        <v>0</v>
      </c>
      <c r="S168" s="6">
        <v>0</v>
      </c>
      <c r="T168" s="6">
        <f t="shared" si="38"/>
        <v>-1.1641532182693481E-10</v>
      </c>
      <c r="V168" s="6">
        <v>1333961.96</v>
      </c>
      <c r="W168" s="6">
        <f t="shared" si="39"/>
        <v>-5248.0400000000373</v>
      </c>
      <c r="X168" s="10">
        <f t="shared" si="40"/>
        <v>-3.9187580737897994E-3</v>
      </c>
      <c r="Y168" s="6">
        <v>-5050.6900000000605</v>
      </c>
      <c r="Z168" s="6">
        <v>-1645.3600000001024</v>
      </c>
      <c r="AA168" s="6">
        <v>1448.0099999999391</v>
      </c>
      <c r="AB168" s="6">
        <v>0</v>
      </c>
      <c r="AC168" s="6">
        <f t="shared" si="41"/>
        <v>-5248.0400000002237</v>
      </c>
      <c r="AE168" s="6">
        <v>1312520</v>
      </c>
      <c r="AF168" s="6">
        <f t="shared" si="42"/>
        <v>26690</v>
      </c>
      <c r="AG168" s="10">
        <f t="shared" si="47"/>
        <v>2.033492822966507E-2</v>
      </c>
      <c r="AI168" s="6">
        <f t="shared" si="43"/>
        <v>1312520</v>
      </c>
      <c r="AJ168" s="6">
        <f t="shared" si="44"/>
        <v>21441.959999999963</v>
      </c>
      <c r="AK168" s="10">
        <f t="shared" si="48"/>
        <v>1.6336482491695337E-2</v>
      </c>
      <c r="AM168" s="6">
        <f t="shared" si="45"/>
        <v>1312520</v>
      </c>
      <c r="AN168" s="6">
        <f t="shared" si="46"/>
        <v>26690</v>
      </c>
      <c r="AO168" s="10">
        <f t="shared" si="49"/>
        <v>2.033492822966507E-2</v>
      </c>
    </row>
    <row r="169" spans="1:41" x14ac:dyDescent="0.3">
      <c r="A169" s="3"/>
      <c r="B169" s="3" t="str">
        <f t="shared" si="34"/>
        <v>2380</v>
      </c>
      <c r="C169" s="3">
        <v>139620</v>
      </c>
      <c r="D169" s="3">
        <v>8552380</v>
      </c>
      <c r="E169" s="4" t="s">
        <v>169</v>
      </c>
      <c r="F169" s="4" t="s">
        <v>5</v>
      </c>
      <c r="G169" s="6">
        <v>314</v>
      </c>
      <c r="H169" s="6">
        <v>23720.000000000007</v>
      </c>
      <c r="I169" s="6">
        <v>1346210.7</v>
      </c>
      <c r="J169" s="6">
        <v>1339210</v>
      </c>
      <c r="K169" s="10">
        <f t="shared" si="35"/>
        <v>1.7619827267752373E-2</v>
      </c>
      <c r="M169" s="6">
        <v>1339210</v>
      </c>
      <c r="N169" s="6">
        <f t="shared" si="36"/>
        <v>0</v>
      </c>
      <c r="O169" s="10">
        <f t="shared" si="37"/>
        <v>0</v>
      </c>
      <c r="P169" s="6">
        <v>-5050.6900000000605</v>
      </c>
      <c r="Q169" s="6">
        <v>5050.690000000177</v>
      </c>
      <c r="R169" s="6">
        <v>0</v>
      </c>
      <c r="S169" s="6">
        <v>0</v>
      </c>
      <c r="T169" s="6">
        <f t="shared" si="38"/>
        <v>1.1641532182693481E-10</v>
      </c>
      <c r="V169" s="6">
        <v>1333961.96</v>
      </c>
      <c r="W169" s="6">
        <f t="shared" si="39"/>
        <v>-5248.0400000000373</v>
      </c>
      <c r="X169" s="10">
        <f t="shared" si="40"/>
        <v>-3.9187580737897994E-3</v>
      </c>
      <c r="Y169" s="6">
        <v>-5050.6900000000605</v>
      </c>
      <c r="Z169" s="6">
        <v>-1645.3599999998696</v>
      </c>
      <c r="AA169" s="6">
        <v>1448.0099999999391</v>
      </c>
      <c r="AB169" s="6">
        <v>0</v>
      </c>
      <c r="AC169" s="6">
        <f t="shared" si="41"/>
        <v>-5248.0399999999909</v>
      </c>
      <c r="AE169" s="6">
        <v>1312520</v>
      </c>
      <c r="AF169" s="6">
        <f t="shared" si="42"/>
        <v>26690</v>
      </c>
      <c r="AG169" s="10">
        <f t="shared" si="47"/>
        <v>2.033492822966507E-2</v>
      </c>
      <c r="AI169" s="6">
        <f t="shared" si="43"/>
        <v>1312520</v>
      </c>
      <c r="AJ169" s="6">
        <f t="shared" si="44"/>
        <v>21441.959999999963</v>
      </c>
      <c r="AK169" s="10">
        <f t="shared" si="48"/>
        <v>1.6336482491695337E-2</v>
      </c>
      <c r="AM169" s="6">
        <f t="shared" si="45"/>
        <v>1312520</v>
      </c>
      <c r="AN169" s="6">
        <f t="shared" si="46"/>
        <v>26690</v>
      </c>
      <c r="AO169" s="10">
        <f t="shared" si="49"/>
        <v>2.033492822966507E-2</v>
      </c>
    </row>
    <row r="170" spans="1:41" x14ac:dyDescent="0.3">
      <c r="A170" s="3"/>
      <c r="B170" s="3" t="str">
        <f t="shared" si="34"/>
        <v>3094</v>
      </c>
      <c r="C170" s="3">
        <v>138930</v>
      </c>
      <c r="D170" s="3">
        <v>8553094</v>
      </c>
      <c r="E170" s="4" t="s">
        <v>199</v>
      </c>
      <c r="F170" s="4" t="s">
        <v>5</v>
      </c>
      <c r="G170" s="6">
        <v>331</v>
      </c>
      <c r="H170" s="6">
        <v>82590.000000000029</v>
      </c>
      <c r="I170" s="6">
        <v>1421373.3040498444</v>
      </c>
      <c r="J170" s="6">
        <v>1415956.7040498443</v>
      </c>
      <c r="K170" s="10">
        <f t="shared" si="35"/>
        <v>5.8105776831941812E-2</v>
      </c>
      <c r="M170" s="6">
        <v>1411715</v>
      </c>
      <c r="N170" s="6">
        <f t="shared" si="36"/>
        <v>-4241.7040498442948</v>
      </c>
      <c r="O170" s="10">
        <f t="shared" si="37"/>
        <v>-2.9956453030748737E-3</v>
      </c>
      <c r="P170" s="6">
        <v>-5324.1350000000093</v>
      </c>
      <c r="Q170" s="6">
        <v>1082.4309501557145</v>
      </c>
      <c r="R170" s="6">
        <v>0</v>
      </c>
      <c r="S170" s="6">
        <v>0</v>
      </c>
      <c r="T170" s="6">
        <f t="shared" si="38"/>
        <v>-4241.7040498442948</v>
      </c>
      <c r="V170" s="6">
        <v>1410632.5690498443</v>
      </c>
      <c r="W170" s="6">
        <f t="shared" si="39"/>
        <v>-5324.1350000000093</v>
      </c>
      <c r="X170" s="10">
        <f t="shared" si="40"/>
        <v>-3.7600973142555847E-3</v>
      </c>
      <c r="Y170" s="6">
        <v>-5324.1350000000093</v>
      </c>
      <c r="Z170" s="6">
        <v>0</v>
      </c>
      <c r="AA170" s="6">
        <v>0</v>
      </c>
      <c r="AB170" s="6">
        <v>0</v>
      </c>
      <c r="AC170" s="6">
        <f t="shared" si="41"/>
        <v>-5324.1350000000093</v>
      </c>
      <c r="AE170" s="6">
        <v>1383580</v>
      </c>
      <c r="AF170" s="6">
        <f t="shared" si="42"/>
        <v>28135</v>
      </c>
      <c r="AG170" s="10">
        <f t="shared" si="47"/>
        <v>2.033492822966507E-2</v>
      </c>
      <c r="AI170" s="6">
        <f t="shared" si="43"/>
        <v>1383580</v>
      </c>
      <c r="AJ170" s="6">
        <f t="shared" si="44"/>
        <v>27052.569049844285</v>
      </c>
      <c r="AK170" s="10">
        <f t="shared" si="48"/>
        <v>1.9552587526448985E-2</v>
      </c>
      <c r="AM170" s="6">
        <f t="shared" si="45"/>
        <v>1383580</v>
      </c>
      <c r="AN170" s="6">
        <f t="shared" si="46"/>
        <v>32376.704049844295</v>
      </c>
      <c r="AO170" s="10">
        <f t="shared" si="49"/>
        <v>2.3400673650850905E-2</v>
      </c>
    </row>
    <row r="171" spans="1:41" x14ac:dyDescent="0.3">
      <c r="A171" s="3"/>
      <c r="B171" s="3" t="str">
        <f t="shared" si="34"/>
        <v>2002</v>
      </c>
      <c r="C171" s="3">
        <v>138346</v>
      </c>
      <c r="D171" s="3">
        <v>8552002</v>
      </c>
      <c r="E171" s="4" t="s">
        <v>91</v>
      </c>
      <c r="F171" s="4" t="s">
        <v>5</v>
      </c>
      <c r="G171" s="6">
        <v>342</v>
      </c>
      <c r="H171" s="6">
        <v>11230</v>
      </c>
      <c r="I171" s="6">
        <v>1467657.0041379309</v>
      </c>
      <c r="J171" s="6">
        <v>1458630</v>
      </c>
      <c r="K171" s="10">
        <f t="shared" si="35"/>
        <v>7.6516515564181509E-3</v>
      </c>
      <c r="M171" s="6">
        <v>1458630</v>
      </c>
      <c r="N171" s="6">
        <f t="shared" si="36"/>
        <v>0</v>
      </c>
      <c r="O171" s="10">
        <f t="shared" si="37"/>
        <v>0</v>
      </c>
      <c r="P171" s="6">
        <v>-5501.0700000000652</v>
      </c>
      <c r="Q171" s="6">
        <v>5501.0700000000652</v>
      </c>
      <c r="R171" s="6">
        <v>0</v>
      </c>
      <c r="S171" s="6">
        <v>0</v>
      </c>
      <c r="T171" s="6">
        <f t="shared" si="38"/>
        <v>0</v>
      </c>
      <c r="V171" s="6">
        <v>1453108.68</v>
      </c>
      <c r="W171" s="6">
        <f t="shared" si="39"/>
        <v>-5521.3200000000652</v>
      </c>
      <c r="X171" s="10">
        <f t="shared" si="40"/>
        <v>-3.7852779663108981E-3</v>
      </c>
      <c r="Y171" s="6">
        <v>-5501.0700000000652</v>
      </c>
      <c r="Z171" s="6">
        <v>-1792.0799999998417</v>
      </c>
      <c r="AA171" s="6">
        <v>1771.8299999999369</v>
      </c>
      <c r="AB171" s="6">
        <v>0</v>
      </c>
      <c r="AC171" s="6">
        <f t="shared" si="41"/>
        <v>-5521.3199999999697</v>
      </c>
      <c r="AE171" s="6">
        <v>1429560</v>
      </c>
      <c r="AF171" s="6">
        <f t="shared" si="42"/>
        <v>29070</v>
      </c>
      <c r="AG171" s="10">
        <f t="shared" si="47"/>
        <v>2.033492822966507E-2</v>
      </c>
      <c r="AI171" s="6">
        <f t="shared" si="43"/>
        <v>1429560</v>
      </c>
      <c r="AJ171" s="6">
        <f t="shared" si="44"/>
        <v>23548.679999999935</v>
      </c>
      <c r="AK171" s="10">
        <f t="shared" si="48"/>
        <v>1.6472676907579909E-2</v>
      </c>
      <c r="AM171" s="6">
        <f t="shared" si="45"/>
        <v>1429560</v>
      </c>
      <c r="AN171" s="6">
        <f t="shared" si="46"/>
        <v>29070</v>
      </c>
      <c r="AO171" s="10">
        <f t="shared" si="49"/>
        <v>2.033492822966507E-2</v>
      </c>
    </row>
    <row r="172" spans="1:41" x14ac:dyDescent="0.3">
      <c r="A172" s="3"/>
      <c r="B172" s="3" t="str">
        <f t="shared" si="34"/>
        <v>2374</v>
      </c>
      <c r="C172" s="3">
        <v>139366</v>
      </c>
      <c r="D172" s="3">
        <v>8552374</v>
      </c>
      <c r="E172" s="4" t="s">
        <v>167</v>
      </c>
      <c r="F172" s="4" t="s">
        <v>5</v>
      </c>
      <c r="G172" s="6">
        <v>347</v>
      </c>
      <c r="H172" s="6">
        <v>236478.75722543339</v>
      </c>
      <c r="I172" s="6">
        <v>1720615.0772093066</v>
      </c>
      <c r="J172" s="6">
        <v>1708727.1772093067</v>
      </c>
      <c r="K172" s="10">
        <f t="shared" si="35"/>
        <v>0.13743850112541273</v>
      </c>
      <c r="M172" s="6">
        <v>1687073.9779964003</v>
      </c>
      <c r="N172" s="6">
        <f t="shared" si="36"/>
        <v>-21653.199212906417</v>
      </c>
      <c r="O172" s="10">
        <f t="shared" si="37"/>
        <v>-1.2672121975768199E-2</v>
      </c>
      <c r="P172" s="6">
        <v>-5581.4950000001118</v>
      </c>
      <c r="Q172" s="6">
        <v>0</v>
      </c>
      <c r="R172" s="6">
        <v>0</v>
      </c>
      <c r="S172" s="6">
        <v>-16071.70421290627</v>
      </c>
      <c r="T172" s="6">
        <f t="shared" si="38"/>
        <v>-21653.19921290638</v>
      </c>
      <c r="V172" s="6">
        <v>1703145.6822093066</v>
      </c>
      <c r="W172" s="6">
        <f t="shared" si="39"/>
        <v>-5581.4950000001118</v>
      </c>
      <c r="X172" s="10">
        <f t="shared" si="40"/>
        <v>-3.266463525860114E-3</v>
      </c>
      <c r="Y172" s="6">
        <v>-5581.4950000001118</v>
      </c>
      <c r="Z172" s="6">
        <v>0</v>
      </c>
      <c r="AA172" s="6">
        <v>0</v>
      </c>
      <c r="AB172" s="6">
        <v>0</v>
      </c>
      <c r="AC172" s="6">
        <f t="shared" si="41"/>
        <v>-5581.4950000001118</v>
      </c>
      <c r="AE172" s="6">
        <v>1654869.0283981033</v>
      </c>
      <c r="AF172" s="6">
        <f t="shared" si="42"/>
        <v>32204.949598297011</v>
      </c>
      <c r="AG172" s="10">
        <f t="shared" si="47"/>
        <v>1.9460724109068062E-2</v>
      </c>
      <c r="AI172" s="6">
        <f t="shared" si="43"/>
        <v>1654869.0283981033</v>
      </c>
      <c r="AJ172" s="6">
        <f t="shared" si="44"/>
        <v>48276.653811203316</v>
      </c>
      <c r="AK172" s="10">
        <f t="shared" si="48"/>
        <v>2.917249219289253E-2</v>
      </c>
      <c r="AM172" s="6">
        <f t="shared" si="45"/>
        <v>1654869.0283981033</v>
      </c>
      <c r="AN172" s="6">
        <f t="shared" si="46"/>
        <v>53858.148811203428</v>
      </c>
      <c r="AO172" s="10">
        <f t="shared" si="49"/>
        <v>3.2545263635357043E-2</v>
      </c>
    </row>
    <row r="173" spans="1:41" x14ac:dyDescent="0.3">
      <c r="A173" s="3"/>
      <c r="B173" s="3" t="str">
        <f t="shared" si="34"/>
        <v>3101</v>
      </c>
      <c r="C173" s="3">
        <v>120171</v>
      </c>
      <c r="D173" s="3">
        <v>8553101</v>
      </c>
      <c r="E173" s="4" t="s">
        <v>76</v>
      </c>
      <c r="F173" s="4" t="s">
        <v>5</v>
      </c>
      <c r="G173" s="6">
        <v>348</v>
      </c>
      <c r="H173" s="6">
        <v>94579.999999999985</v>
      </c>
      <c r="I173" s="6">
        <v>1514624.5</v>
      </c>
      <c r="J173" s="6">
        <v>1484220</v>
      </c>
      <c r="K173" s="10">
        <f t="shared" si="35"/>
        <v>6.2444520077418519E-2</v>
      </c>
      <c r="M173" s="6">
        <v>1484220</v>
      </c>
      <c r="N173" s="6">
        <f t="shared" si="36"/>
        <v>0</v>
      </c>
      <c r="O173" s="10">
        <f t="shared" si="37"/>
        <v>0</v>
      </c>
      <c r="P173" s="6">
        <v>-5597.5800000000745</v>
      </c>
      <c r="Q173" s="6">
        <v>5597.5800000000745</v>
      </c>
      <c r="R173" s="6">
        <v>0</v>
      </c>
      <c r="S173" s="6">
        <v>0</v>
      </c>
      <c r="T173" s="6">
        <f t="shared" si="38"/>
        <v>0</v>
      </c>
      <c r="V173" s="6">
        <v>1478640.1199999999</v>
      </c>
      <c r="W173" s="6">
        <f t="shared" si="39"/>
        <v>-5579.8800000001211</v>
      </c>
      <c r="X173" s="10">
        <f t="shared" si="40"/>
        <v>-3.7594696204067599E-3</v>
      </c>
      <c r="Y173" s="6">
        <v>-5597.5800000000745</v>
      </c>
      <c r="Z173" s="6">
        <v>-1823.5199999997858</v>
      </c>
      <c r="AA173" s="6">
        <v>1841.2199999997774</v>
      </c>
      <c r="AB173" s="6">
        <v>0</v>
      </c>
      <c r="AC173" s="6">
        <f t="shared" si="41"/>
        <v>-5579.8800000000829</v>
      </c>
      <c r="AE173" s="6">
        <v>1454640</v>
      </c>
      <c r="AF173" s="6">
        <f t="shared" si="42"/>
        <v>29580</v>
      </c>
      <c r="AG173" s="10">
        <f t="shared" si="47"/>
        <v>2.033492822966507E-2</v>
      </c>
      <c r="AI173" s="6">
        <f t="shared" si="43"/>
        <v>1454640</v>
      </c>
      <c r="AJ173" s="6">
        <f t="shared" si="44"/>
        <v>24000.119999999879</v>
      </c>
      <c r="AK173" s="10">
        <f t="shared" si="48"/>
        <v>1.6499010064345735E-2</v>
      </c>
      <c r="AM173" s="6">
        <f t="shared" si="45"/>
        <v>1454640</v>
      </c>
      <c r="AN173" s="6">
        <f t="shared" si="46"/>
        <v>29580</v>
      </c>
      <c r="AO173" s="10">
        <f t="shared" si="49"/>
        <v>2.033492822966507E-2</v>
      </c>
    </row>
    <row r="174" spans="1:41" x14ac:dyDescent="0.3">
      <c r="A174" s="3"/>
      <c r="B174" s="3" t="str">
        <f t="shared" si="34"/>
        <v>2157</v>
      </c>
      <c r="C174" s="3">
        <v>138806</v>
      </c>
      <c r="D174" s="3">
        <v>8552157</v>
      </c>
      <c r="E174" s="4" t="s">
        <v>133</v>
      </c>
      <c r="F174" s="4" t="s">
        <v>5</v>
      </c>
      <c r="G174" s="6">
        <v>353</v>
      </c>
      <c r="H174" s="6">
        <v>79229.999999999985</v>
      </c>
      <c r="I174" s="6">
        <v>1537777.9409048671</v>
      </c>
      <c r="J174" s="6">
        <v>1532003.6409048671</v>
      </c>
      <c r="K174" s="10">
        <f t="shared" si="35"/>
        <v>5.152239337844778E-2</v>
      </c>
      <c r="M174" s="6">
        <v>1517639.9035038999</v>
      </c>
      <c r="N174" s="6">
        <f t="shared" si="36"/>
        <v>-14363.737400967162</v>
      </c>
      <c r="O174" s="10">
        <f t="shared" si="37"/>
        <v>-9.3757854207731015E-3</v>
      </c>
      <c r="P174" s="6">
        <v>-5678.0050000001211</v>
      </c>
      <c r="Q174" s="6">
        <v>0</v>
      </c>
      <c r="R174" s="6">
        <v>0</v>
      </c>
      <c r="S174" s="6">
        <v>-8685.7324009673885</v>
      </c>
      <c r="T174" s="6">
        <f t="shared" si="38"/>
        <v>-14363.73740096751</v>
      </c>
      <c r="V174" s="6">
        <v>1526325.6359048672</v>
      </c>
      <c r="W174" s="6">
        <f t="shared" si="39"/>
        <v>-5678.0049999998882</v>
      </c>
      <c r="X174" s="10">
        <f t="shared" si="40"/>
        <v>-3.7062607740580922E-3</v>
      </c>
      <c r="Y174" s="6">
        <v>-5678.0050000001211</v>
      </c>
      <c r="Z174" s="6">
        <v>0</v>
      </c>
      <c r="AA174" s="6">
        <v>0</v>
      </c>
      <c r="AB174" s="6">
        <v>0</v>
      </c>
      <c r="AC174" s="6">
        <f t="shared" si="41"/>
        <v>-5678.0050000001211</v>
      </c>
      <c r="AE174" s="6">
        <v>1488919.8858678997</v>
      </c>
      <c r="AF174" s="6">
        <f t="shared" si="42"/>
        <v>28720.017636000179</v>
      </c>
      <c r="AG174" s="10">
        <f t="shared" si="47"/>
        <v>1.9289162505381624E-2</v>
      </c>
      <c r="AI174" s="6">
        <f t="shared" si="43"/>
        <v>1488919.8858678997</v>
      </c>
      <c r="AJ174" s="6">
        <f t="shared" si="44"/>
        <v>37405.750036967453</v>
      </c>
      <c r="AK174" s="10">
        <f t="shared" si="48"/>
        <v>2.5122741923191812E-2</v>
      </c>
      <c r="AM174" s="6">
        <f t="shared" si="45"/>
        <v>1488919.8858678997</v>
      </c>
      <c r="AN174" s="6">
        <f t="shared" si="46"/>
        <v>43083.755036967341</v>
      </c>
      <c r="AO174" s="10">
        <f t="shared" si="49"/>
        <v>2.8936247978079477E-2</v>
      </c>
    </row>
    <row r="175" spans="1:41" x14ac:dyDescent="0.3">
      <c r="A175" s="3"/>
      <c r="B175" s="3" t="str">
        <f t="shared" si="34"/>
        <v>3058</v>
      </c>
      <c r="C175" s="3">
        <v>141151</v>
      </c>
      <c r="D175" s="3">
        <v>8553058</v>
      </c>
      <c r="E175" s="4" t="s">
        <v>187</v>
      </c>
      <c r="F175" s="4" t="s">
        <v>5</v>
      </c>
      <c r="G175" s="6">
        <v>354</v>
      </c>
      <c r="H175" s="6">
        <v>59450.000000000051</v>
      </c>
      <c r="I175" s="6">
        <v>1516861.8</v>
      </c>
      <c r="J175" s="6">
        <v>1509810</v>
      </c>
      <c r="K175" s="10">
        <f t="shared" si="35"/>
        <v>3.9192759683182775E-2</v>
      </c>
      <c r="M175" s="6">
        <v>1509810</v>
      </c>
      <c r="N175" s="6">
        <f t="shared" si="36"/>
        <v>0</v>
      </c>
      <c r="O175" s="10">
        <f t="shared" si="37"/>
        <v>0</v>
      </c>
      <c r="P175" s="6">
        <v>-5694.0900000000838</v>
      </c>
      <c r="Q175" s="6">
        <v>5694.0900000000838</v>
      </c>
      <c r="R175" s="6">
        <v>0</v>
      </c>
      <c r="S175" s="6">
        <v>0</v>
      </c>
      <c r="T175" s="6">
        <f t="shared" si="38"/>
        <v>0</v>
      </c>
      <c r="V175" s="6">
        <v>1504171.5599999998</v>
      </c>
      <c r="W175" s="6">
        <f t="shared" si="39"/>
        <v>-5638.440000000177</v>
      </c>
      <c r="X175" s="10">
        <f t="shared" si="40"/>
        <v>-3.734536133685813E-3</v>
      </c>
      <c r="Y175" s="6">
        <v>-5694.0900000000838</v>
      </c>
      <c r="Z175" s="6">
        <v>-1854.9599999999627</v>
      </c>
      <c r="AA175" s="6">
        <v>1910.6099999999328</v>
      </c>
      <c r="AB175" s="6">
        <v>0</v>
      </c>
      <c r="AC175" s="6">
        <f t="shared" si="41"/>
        <v>-5638.4400000001133</v>
      </c>
      <c r="AE175" s="6">
        <v>1479720</v>
      </c>
      <c r="AF175" s="6">
        <f t="shared" si="42"/>
        <v>30090</v>
      </c>
      <c r="AG175" s="10">
        <f t="shared" si="47"/>
        <v>2.033492822966507E-2</v>
      </c>
      <c r="AI175" s="6">
        <f t="shared" si="43"/>
        <v>1479720</v>
      </c>
      <c r="AJ175" s="6">
        <f t="shared" si="44"/>
        <v>24451.559999999823</v>
      </c>
      <c r="AK175" s="10">
        <f t="shared" si="48"/>
        <v>1.6524450571729667E-2</v>
      </c>
      <c r="AM175" s="6">
        <f t="shared" si="45"/>
        <v>1479720</v>
      </c>
      <c r="AN175" s="6">
        <f t="shared" si="46"/>
        <v>30090</v>
      </c>
      <c r="AO175" s="10">
        <f t="shared" si="49"/>
        <v>2.033492822966507E-2</v>
      </c>
    </row>
    <row r="176" spans="1:41" x14ac:dyDescent="0.3">
      <c r="A176" s="3"/>
      <c r="B176" s="3" t="str">
        <f t="shared" si="34"/>
        <v>2076</v>
      </c>
      <c r="C176" s="3">
        <v>141903</v>
      </c>
      <c r="D176" s="3">
        <v>8552076</v>
      </c>
      <c r="E176" s="4" t="s">
        <v>121</v>
      </c>
      <c r="F176" s="4" t="s">
        <v>5</v>
      </c>
      <c r="G176" s="6">
        <v>357</v>
      </c>
      <c r="H176" s="6">
        <v>38970</v>
      </c>
      <c r="I176" s="6">
        <v>1526884.5</v>
      </c>
      <c r="J176" s="6">
        <v>1522605</v>
      </c>
      <c r="K176" s="10">
        <f t="shared" si="35"/>
        <v>2.5522559171960946E-2</v>
      </c>
      <c r="M176" s="6">
        <v>1522605</v>
      </c>
      <c r="N176" s="6">
        <f t="shared" si="36"/>
        <v>0</v>
      </c>
      <c r="O176" s="10">
        <f t="shared" si="37"/>
        <v>0</v>
      </c>
      <c r="P176" s="6">
        <v>-5742.3449999999721</v>
      </c>
      <c r="Q176" s="6">
        <v>5742.3449999999721</v>
      </c>
      <c r="R176" s="6">
        <v>0</v>
      </c>
      <c r="S176" s="6">
        <v>0</v>
      </c>
      <c r="T176" s="6">
        <f t="shared" si="38"/>
        <v>0</v>
      </c>
      <c r="V176" s="6">
        <v>1516937.28</v>
      </c>
      <c r="W176" s="6">
        <f t="shared" si="39"/>
        <v>-5667.7199999999721</v>
      </c>
      <c r="X176" s="10">
        <f t="shared" si="40"/>
        <v>-3.7223836779729292E-3</v>
      </c>
      <c r="Y176" s="6">
        <v>-5742.3449999999721</v>
      </c>
      <c r="Z176" s="6">
        <v>-1870.6799999999348</v>
      </c>
      <c r="AA176" s="6">
        <v>1945.3049999999341</v>
      </c>
      <c r="AB176" s="6">
        <v>0</v>
      </c>
      <c r="AC176" s="6">
        <f t="shared" si="41"/>
        <v>-5667.719999999973</v>
      </c>
      <c r="AE176" s="6">
        <v>1492260</v>
      </c>
      <c r="AF176" s="6">
        <f t="shared" si="42"/>
        <v>30345</v>
      </c>
      <c r="AG176" s="10">
        <f t="shared" si="47"/>
        <v>2.033492822966507E-2</v>
      </c>
      <c r="AI176" s="6">
        <f t="shared" si="43"/>
        <v>1492260</v>
      </c>
      <c r="AJ176" s="6">
        <f t="shared" si="44"/>
        <v>24677.280000000028</v>
      </c>
      <c r="AK176" s="10">
        <f t="shared" si="48"/>
        <v>1.6536850146757286E-2</v>
      </c>
      <c r="AM176" s="6">
        <f t="shared" si="45"/>
        <v>1492260</v>
      </c>
      <c r="AN176" s="6">
        <f t="shared" si="46"/>
        <v>30345</v>
      </c>
      <c r="AO176" s="10">
        <f t="shared" si="49"/>
        <v>2.033492822966507E-2</v>
      </c>
    </row>
    <row r="177" spans="1:41" x14ac:dyDescent="0.3">
      <c r="A177" s="3"/>
      <c r="B177" s="3" t="str">
        <f t="shared" si="34"/>
        <v>3213</v>
      </c>
      <c r="C177" s="3">
        <v>141630</v>
      </c>
      <c r="D177" s="3">
        <v>8553213</v>
      </c>
      <c r="E177" s="4" t="s">
        <v>205</v>
      </c>
      <c r="F177" s="4" t="s">
        <v>5</v>
      </c>
      <c r="G177" s="6">
        <v>361</v>
      </c>
      <c r="H177" s="6">
        <v>86009.999999999884</v>
      </c>
      <c r="I177" s="6">
        <v>1546767.9</v>
      </c>
      <c r="J177" s="6">
        <v>1539665</v>
      </c>
      <c r="K177" s="10">
        <f t="shared" si="35"/>
        <v>5.5606274218646438E-2</v>
      </c>
      <c r="M177" s="6">
        <v>1539665</v>
      </c>
      <c r="N177" s="6">
        <f t="shared" si="36"/>
        <v>0</v>
      </c>
      <c r="O177" s="10">
        <f t="shared" si="37"/>
        <v>0</v>
      </c>
      <c r="P177" s="6">
        <v>-5806.6850000000559</v>
      </c>
      <c r="Q177" s="6">
        <v>5806.6850000000559</v>
      </c>
      <c r="R177" s="6">
        <v>0</v>
      </c>
      <c r="S177" s="6">
        <v>0</v>
      </c>
      <c r="T177" s="6">
        <f t="shared" si="38"/>
        <v>0</v>
      </c>
      <c r="V177" s="6">
        <v>1533958.24</v>
      </c>
      <c r="W177" s="6">
        <f t="shared" si="39"/>
        <v>-5706.7600000000093</v>
      </c>
      <c r="X177" s="10">
        <f t="shared" si="40"/>
        <v>-3.7064945946033777E-3</v>
      </c>
      <c r="Y177" s="6">
        <v>-5806.6850000000559</v>
      </c>
      <c r="Z177" s="6">
        <v>-1891.6399999998976</v>
      </c>
      <c r="AA177" s="6">
        <v>1991.5649999999323</v>
      </c>
      <c r="AB177" s="6">
        <v>0</v>
      </c>
      <c r="AC177" s="6">
        <f t="shared" si="41"/>
        <v>-5706.7600000000211</v>
      </c>
      <c r="AE177" s="6">
        <v>1508980</v>
      </c>
      <c r="AF177" s="6">
        <f t="shared" si="42"/>
        <v>30685</v>
      </c>
      <c r="AG177" s="10">
        <f t="shared" si="47"/>
        <v>2.033492822966507E-2</v>
      </c>
      <c r="AI177" s="6">
        <f t="shared" si="43"/>
        <v>1508980</v>
      </c>
      <c r="AJ177" s="6">
        <f t="shared" si="44"/>
        <v>24978.239999999991</v>
      </c>
      <c r="AK177" s="10">
        <f t="shared" si="48"/>
        <v>1.6553062333496793E-2</v>
      </c>
      <c r="AM177" s="6">
        <f t="shared" si="45"/>
        <v>1508980</v>
      </c>
      <c r="AN177" s="6">
        <f t="shared" si="46"/>
        <v>30685</v>
      </c>
      <c r="AO177" s="10">
        <f t="shared" si="49"/>
        <v>2.033492822966507E-2</v>
      </c>
    </row>
    <row r="178" spans="1:41" x14ac:dyDescent="0.3">
      <c r="A178" s="3"/>
      <c r="B178" s="3" t="str">
        <f t="shared" si="34"/>
        <v>2062</v>
      </c>
      <c r="C178" s="3">
        <v>138908</v>
      </c>
      <c r="D178" s="3">
        <v>8552062</v>
      </c>
      <c r="E178" s="4" t="s">
        <v>116</v>
      </c>
      <c r="F178" s="4" t="s">
        <v>5</v>
      </c>
      <c r="G178" s="6">
        <v>364</v>
      </c>
      <c r="H178" s="6">
        <v>166039.99999999988</v>
      </c>
      <c r="I178" s="6">
        <v>1705850.7455760001</v>
      </c>
      <c r="J178" s="6">
        <v>1700229.7455760001</v>
      </c>
      <c r="K178" s="10">
        <f t="shared" si="35"/>
        <v>9.7335596581712994E-2</v>
      </c>
      <c r="M178" s="6">
        <v>1700229.7455760001</v>
      </c>
      <c r="N178" s="6">
        <f t="shared" si="36"/>
        <v>0</v>
      </c>
      <c r="O178" s="10">
        <f t="shared" si="37"/>
        <v>0</v>
      </c>
      <c r="P178" s="6">
        <v>-5854.9399999999441</v>
      </c>
      <c r="Q178" s="6">
        <v>0</v>
      </c>
      <c r="R178" s="6">
        <v>5854.9400000000169</v>
      </c>
      <c r="S178" s="6">
        <v>0</v>
      </c>
      <c r="T178" s="6">
        <f t="shared" si="38"/>
        <v>7.2759576141834259E-11</v>
      </c>
      <c r="V178" s="6">
        <v>1697133.8048984001</v>
      </c>
      <c r="W178" s="6">
        <f t="shared" si="39"/>
        <v>-3095.9406775999814</v>
      </c>
      <c r="X178" s="10">
        <f t="shared" si="40"/>
        <v>-1.8208954911273743E-3</v>
      </c>
      <c r="Y178" s="6">
        <v>-5854.9399999999441</v>
      </c>
      <c r="Z178" s="6">
        <v>0</v>
      </c>
      <c r="AA178" s="6">
        <v>2758.9993224000063</v>
      </c>
      <c r="AB178" s="6">
        <v>0</v>
      </c>
      <c r="AC178" s="6">
        <f t="shared" si="41"/>
        <v>-3095.9406775999378</v>
      </c>
      <c r="AE178" s="6">
        <v>1669270.3388454886</v>
      </c>
      <c r="AF178" s="6">
        <f t="shared" si="42"/>
        <v>30959.406730511459</v>
      </c>
      <c r="AG178" s="10">
        <f t="shared" si="47"/>
        <v>1.8546670368517901E-2</v>
      </c>
      <c r="AI178" s="6">
        <f t="shared" si="43"/>
        <v>1669270.3388454886</v>
      </c>
      <c r="AJ178" s="6">
        <f t="shared" si="44"/>
        <v>27863.466052911477</v>
      </c>
      <c r="AK178" s="10">
        <f t="shared" si="48"/>
        <v>1.6692003328941066E-2</v>
      </c>
      <c r="AM178" s="6">
        <f t="shared" si="45"/>
        <v>1669270.3388454886</v>
      </c>
      <c r="AN178" s="6">
        <f t="shared" si="46"/>
        <v>30959.406730511459</v>
      </c>
      <c r="AO178" s="10">
        <f t="shared" si="49"/>
        <v>1.8546670368517901E-2</v>
      </c>
    </row>
    <row r="179" spans="1:41" x14ac:dyDescent="0.3">
      <c r="A179" s="3"/>
      <c r="B179" s="3" t="str">
        <f t="shared" si="34"/>
        <v>2326</v>
      </c>
      <c r="C179" s="3">
        <v>140101</v>
      </c>
      <c r="D179" s="3">
        <v>8552326</v>
      </c>
      <c r="E179" s="4" t="s">
        <v>154</v>
      </c>
      <c r="F179" s="4" t="s">
        <v>5</v>
      </c>
      <c r="G179" s="6">
        <v>369</v>
      </c>
      <c r="H179" s="6">
        <v>79819.999999999956</v>
      </c>
      <c r="I179" s="6">
        <v>1579161</v>
      </c>
      <c r="J179" s="6">
        <v>1573785</v>
      </c>
      <c r="K179" s="10">
        <f t="shared" si="35"/>
        <v>5.0545827816163111E-2</v>
      </c>
      <c r="M179" s="6">
        <v>1573785</v>
      </c>
      <c r="N179" s="6">
        <f t="shared" si="36"/>
        <v>0</v>
      </c>
      <c r="O179" s="10">
        <f t="shared" si="37"/>
        <v>0</v>
      </c>
      <c r="P179" s="6">
        <v>-5935.3649999999907</v>
      </c>
      <c r="Q179" s="6">
        <v>5935.3649999999907</v>
      </c>
      <c r="R179" s="6">
        <v>0</v>
      </c>
      <c r="S179" s="6">
        <v>0</v>
      </c>
      <c r="T179" s="6">
        <f t="shared" si="38"/>
        <v>0</v>
      </c>
      <c r="V179" s="6">
        <v>1568000.1600000001</v>
      </c>
      <c r="W179" s="6">
        <f t="shared" si="39"/>
        <v>-5784.839999999851</v>
      </c>
      <c r="X179" s="10">
        <f t="shared" si="40"/>
        <v>-3.6757498641808448E-3</v>
      </c>
      <c r="Y179" s="6">
        <v>-5935.3649999999907</v>
      </c>
      <c r="Z179" s="6">
        <v>-1933.5600000000559</v>
      </c>
      <c r="AA179" s="6">
        <v>2084.0850000001001</v>
      </c>
      <c r="AB179" s="6">
        <v>0</v>
      </c>
      <c r="AC179" s="6">
        <f t="shared" si="41"/>
        <v>-5784.8399999999465</v>
      </c>
      <c r="AE179" s="6">
        <v>1542420</v>
      </c>
      <c r="AF179" s="6">
        <f t="shared" si="42"/>
        <v>31365</v>
      </c>
      <c r="AG179" s="10">
        <f t="shared" si="47"/>
        <v>2.033492822966507E-2</v>
      </c>
      <c r="AI179" s="6">
        <f t="shared" si="43"/>
        <v>1542420</v>
      </c>
      <c r="AJ179" s="6">
        <f t="shared" si="44"/>
        <v>25580.160000000149</v>
      </c>
      <c r="AK179" s="10">
        <f t="shared" si="48"/>
        <v>1.6584432255805907E-2</v>
      </c>
      <c r="AM179" s="6">
        <f t="shared" si="45"/>
        <v>1542420</v>
      </c>
      <c r="AN179" s="6">
        <f t="shared" si="46"/>
        <v>31365</v>
      </c>
      <c r="AO179" s="10">
        <f t="shared" si="49"/>
        <v>2.033492822966507E-2</v>
      </c>
    </row>
    <row r="180" spans="1:41" x14ac:dyDescent="0.3">
      <c r="A180" s="3"/>
      <c r="B180" s="3" t="str">
        <f t="shared" si="34"/>
        <v>2085</v>
      </c>
      <c r="C180" s="3">
        <v>139284</v>
      </c>
      <c r="D180" s="3">
        <v>8552085</v>
      </c>
      <c r="E180" s="4" t="s">
        <v>124</v>
      </c>
      <c r="F180" s="4" t="s">
        <v>5</v>
      </c>
      <c r="G180" s="6">
        <v>369</v>
      </c>
      <c r="H180" s="6">
        <v>73409.999999999956</v>
      </c>
      <c r="I180" s="6">
        <v>1578540.9</v>
      </c>
      <c r="J180" s="6">
        <v>1573785</v>
      </c>
      <c r="K180" s="10">
        <f t="shared" si="35"/>
        <v>4.6504971774883982E-2</v>
      </c>
      <c r="M180" s="6">
        <v>1573785</v>
      </c>
      <c r="N180" s="6">
        <f t="shared" si="36"/>
        <v>0</v>
      </c>
      <c r="O180" s="10">
        <f t="shared" si="37"/>
        <v>0</v>
      </c>
      <c r="P180" s="6">
        <v>-5935.3649999999907</v>
      </c>
      <c r="Q180" s="6">
        <v>5935.3649999999907</v>
      </c>
      <c r="R180" s="6">
        <v>0</v>
      </c>
      <c r="S180" s="6">
        <v>0</v>
      </c>
      <c r="T180" s="6">
        <f t="shared" si="38"/>
        <v>0</v>
      </c>
      <c r="V180" s="6">
        <v>1568000.1600000001</v>
      </c>
      <c r="W180" s="6">
        <f t="shared" si="39"/>
        <v>-5784.839999999851</v>
      </c>
      <c r="X180" s="10">
        <f t="shared" si="40"/>
        <v>-3.6757498641808448E-3</v>
      </c>
      <c r="Y180" s="6">
        <v>-5935.3649999999907</v>
      </c>
      <c r="Z180" s="6">
        <v>-1933.5600000000559</v>
      </c>
      <c r="AA180" s="6">
        <v>2084.0850000001001</v>
      </c>
      <c r="AB180" s="6">
        <v>0</v>
      </c>
      <c r="AC180" s="6">
        <f t="shared" si="41"/>
        <v>-5784.8399999999465</v>
      </c>
      <c r="AE180" s="6">
        <v>1542420</v>
      </c>
      <c r="AF180" s="6">
        <f t="shared" si="42"/>
        <v>31365</v>
      </c>
      <c r="AG180" s="10">
        <f t="shared" si="47"/>
        <v>2.033492822966507E-2</v>
      </c>
      <c r="AI180" s="6">
        <f t="shared" si="43"/>
        <v>1542420</v>
      </c>
      <c r="AJ180" s="6">
        <f t="shared" si="44"/>
        <v>25580.160000000149</v>
      </c>
      <c r="AK180" s="10">
        <f t="shared" si="48"/>
        <v>1.6584432255805907E-2</v>
      </c>
      <c r="AM180" s="6">
        <f t="shared" si="45"/>
        <v>1542420</v>
      </c>
      <c r="AN180" s="6">
        <f t="shared" si="46"/>
        <v>31365</v>
      </c>
      <c r="AO180" s="10">
        <f t="shared" si="49"/>
        <v>2.033492822966507E-2</v>
      </c>
    </row>
    <row r="181" spans="1:41" x14ac:dyDescent="0.3">
      <c r="A181" s="3"/>
      <c r="B181" s="3" t="str">
        <f t="shared" si="34"/>
        <v>2001</v>
      </c>
      <c r="C181" s="3">
        <v>119903</v>
      </c>
      <c r="D181" s="3">
        <v>8552001</v>
      </c>
      <c r="E181" s="4" t="s">
        <v>4</v>
      </c>
      <c r="F181" s="4" t="s">
        <v>5</v>
      </c>
      <c r="G181" s="6">
        <v>374</v>
      </c>
      <c r="H181" s="6">
        <v>83939.999999999942</v>
      </c>
      <c r="I181" s="6">
        <v>1622959.5</v>
      </c>
      <c r="J181" s="6">
        <v>1595110</v>
      </c>
      <c r="K181" s="10">
        <f t="shared" si="35"/>
        <v>5.1720329435207685E-2</v>
      </c>
      <c r="M181" s="6">
        <v>1595110</v>
      </c>
      <c r="N181" s="6">
        <f t="shared" si="36"/>
        <v>0</v>
      </c>
      <c r="O181" s="10">
        <f t="shared" si="37"/>
        <v>0</v>
      </c>
      <c r="P181" s="6">
        <v>-6015.7900000000373</v>
      </c>
      <c r="Q181" s="6">
        <v>6015.7900000000373</v>
      </c>
      <c r="R181" s="6">
        <v>0</v>
      </c>
      <c r="S181" s="6">
        <v>0</v>
      </c>
      <c r="T181" s="6">
        <f t="shared" si="38"/>
        <v>0</v>
      </c>
      <c r="V181" s="6">
        <v>1589276.3599999999</v>
      </c>
      <c r="W181" s="6">
        <f t="shared" si="39"/>
        <v>-5833.6400000001304</v>
      </c>
      <c r="X181" s="10">
        <f t="shared" si="40"/>
        <v>-3.6572023246046544E-3</v>
      </c>
      <c r="Y181" s="6">
        <v>-6015.7900000000373</v>
      </c>
      <c r="Z181" s="6">
        <v>-1959.7600000000093</v>
      </c>
      <c r="AA181" s="6">
        <v>2141.9099999999307</v>
      </c>
      <c r="AB181" s="6">
        <v>0</v>
      </c>
      <c r="AC181" s="6">
        <f t="shared" si="41"/>
        <v>-5833.6400000001158</v>
      </c>
      <c r="AE181" s="6">
        <v>1563320</v>
      </c>
      <c r="AF181" s="6">
        <f t="shared" si="42"/>
        <v>31790</v>
      </c>
      <c r="AG181" s="10">
        <f t="shared" si="47"/>
        <v>2.033492822966507E-2</v>
      </c>
      <c r="AI181" s="6">
        <f t="shared" si="43"/>
        <v>1563320</v>
      </c>
      <c r="AJ181" s="6">
        <f t="shared" si="44"/>
        <v>25956.35999999987</v>
      </c>
      <c r="AK181" s="10">
        <f t="shared" si="48"/>
        <v>1.6603356958268218E-2</v>
      </c>
      <c r="AM181" s="6">
        <f t="shared" si="45"/>
        <v>1563320</v>
      </c>
      <c r="AN181" s="6">
        <f t="shared" si="46"/>
        <v>31790</v>
      </c>
      <c r="AO181" s="10">
        <f t="shared" si="49"/>
        <v>2.033492822966507E-2</v>
      </c>
    </row>
    <row r="182" spans="1:41" x14ac:dyDescent="0.3">
      <c r="A182" s="3"/>
      <c r="B182" s="3" t="str">
        <f t="shared" si="34"/>
        <v>2142</v>
      </c>
      <c r="C182" s="3">
        <v>119964</v>
      </c>
      <c r="D182" s="3">
        <v>8552142</v>
      </c>
      <c r="E182" s="4" t="s">
        <v>38</v>
      </c>
      <c r="F182" s="4" t="s">
        <v>5</v>
      </c>
      <c r="G182" s="6">
        <v>377</v>
      </c>
      <c r="H182" s="6">
        <v>45290.000000000007</v>
      </c>
      <c r="I182" s="6">
        <v>1637798.5</v>
      </c>
      <c r="J182" s="6">
        <v>1607905</v>
      </c>
      <c r="K182" s="10">
        <f t="shared" si="35"/>
        <v>2.7652974404360493E-2</v>
      </c>
      <c r="M182" s="6">
        <v>1607905</v>
      </c>
      <c r="N182" s="6">
        <f t="shared" si="36"/>
        <v>0</v>
      </c>
      <c r="O182" s="10">
        <f t="shared" si="37"/>
        <v>0</v>
      </c>
      <c r="P182" s="6">
        <v>-6064.0449999999255</v>
      </c>
      <c r="Q182" s="6">
        <v>6064.0449999999255</v>
      </c>
      <c r="R182" s="6">
        <v>0</v>
      </c>
      <c r="S182" s="6">
        <v>0</v>
      </c>
      <c r="T182" s="6">
        <f t="shared" si="38"/>
        <v>0</v>
      </c>
      <c r="V182" s="6">
        <v>1602042.08</v>
      </c>
      <c r="W182" s="6">
        <f t="shared" si="39"/>
        <v>-5862.9199999999255</v>
      </c>
      <c r="X182" s="10">
        <f t="shared" si="40"/>
        <v>-3.6463099499037103E-3</v>
      </c>
      <c r="Y182" s="6">
        <v>-6064.0449999999255</v>
      </c>
      <c r="Z182" s="6">
        <v>-1975.4799999999814</v>
      </c>
      <c r="AA182" s="6">
        <v>2176.6049999999304</v>
      </c>
      <c r="AB182" s="6">
        <v>0</v>
      </c>
      <c r="AC182" s="6">
        <f t="shared" si="41"/>
        <v>-5862.9199999999764</v>
      </c>
      <c r="AE182" s="6">
        <v>1575860</v>
      </c>
      <c r="AF182" s="6">
        <f t="shared" si="42"/>
        <v>32045</v>
      </c>
      <c r="AG182" s="10">
        <f t="shared" si="47"/>
        <v>2.033492822966507E-2</v>
      </c>
      <c r="AI182" s="6">
        <f t="shared" si="43"/>
        <v>1575860</v>
      </c>
      <c r="AJ182" s="6">
        <f t="shared" si="44"/>
        <v>26182.080000000075</v>
      </c>
      <c r="AK182" s="10">
        <f t="shared" si="48"/>
        <v>1.6614470828626954E-2</v>
      </c>
      <c r="AM182" s="6">
        <f t="shared" si="45"/>
        <v>1575860</v>
      </c>
      <c r="AN182" s="6">
        <f t="shared" si="46"/>
        <v>32045</v>
      </c>
      <c r="AO182" s="10">
        <f t="shared" si="49"/>
        <v>2.033492822966507E-2</v>
      </c>
    </row>
    <row r="183" spans="1:41" x14ac:dyDescent="0.3">
      <c r="A183" s="3"/>
      <c r="B183" s="3" t="str">
        <f t="shared" si="34"/>
        <v>2185</v>
      </c>
      <c r="C183" s="3">
        <v>139341</v>
      </c>
      <c r="D183" s="3">
        <v>8552185</v>
      </c>
      <c r="E183" s="4" t="s">
        <v>146</v>
      </c>
      <c r="F183" s="4" t="s">
        <v>5</v>
      </c>
      <c r="G183" s="6">
        <v>381</v>
      </c>
      <c r="H183" s="6">
        <v>95039.999999999942</v>
      </c>
      <c r="I183" s="6">
        <v>1630892.6</v>
      </c>
      <c r="J183" s="6">
        <v>1624965</v>
      </c>
      <c r="K183" s="10">
        <f t="shared" si="35"/>
        <v>5.8274836736643444E-2</v>
      </c>
      <c r="M183" s="6">
        <v>1624965</v>
      </c>
      <c r="N183" s="6">
        <f t="shared" si="36"/>
        <v>0</v>
      </c>
      <c r="O183" s="10">
        <f t="shared" si="37"/>
        <v>0</v>
      </c>
      <c r="P183" s="6">
        <v>-6128.3850000000093</v>
      </c>
      <c r="Q183" s="6">
        <v>6128.3850000002421</v>
      </c>
      <c r="R183" s="6">
        <v>0</v>
      </c>
      <c r="S183" s="6">
        <v>0</v>
      </c>
      <c r="T183" s="6">
        <f t="shared" si="38"/>
        <v>2.3283064365386963E-10</v>
      </c>
      <c r="V183" s="6">
        <v>1619063.04</v>
      </c>
      <c r="W183" s="6">
        <f t="shared" si="39"/>
        <v>-5901.9599999999627</v>
      </c>
      <c r="X183" s="10">
        <f t="shared" si="40"/>
        <v>-3.6320536134624207E-3</v>
      </c>
      <c r="Y183" s="6">
        <v>-6128.3850000000093</v>
      </c>
      <c r="Z183" s="6">
        <v>-1996.4399999997113</v>
      </c>
      <c r="AA183" s="6">
        <v>2222.864999999927</v>
      </c>
      <c r="AB183" s="6">
        <v>0</v>
      </c>
      <c r="AC183" s="6">
        <f t="shared" si="41"/>
        <v>-5901.9599999997936</v>
      </c>
      <c r="AE183" s="6">
        <v>1592580</v>
      </c>
      <c r="AF183" s="6">
        <f t="shared" si="42"/>
        <v>32385</v>
      </c>
      <c r="AG183" s="10">
        <f t="shared" si="47"/>
        <v>2.033492822966507E-2</v>
      </c>
      <c r="AI183" s="6">
        <f t="shared" si="43"/>
        <v>1592580</v>
      </c>
      <c r="AJ183" s="6">
        <f t="shared" si="44"/>
        <v>26483.040000000037</v>
      </c>
      <c r="AK183" s="10">
        <f t="shared" si="48"/>
        <v>1.6629017066646597E-2</v>
      </c>
      <c r="AM183" s="6">
        <f t="shared" si="45"/>
        <v>1592580</v>
      </c>
      <c r="AN183" s="6">
        <f t="shared" si="46"/>
        <v>32385</v>
      </c>
      <c r="AO183" s="10">
        <f t="shared" si="49"/>
        <v>2.033492822966507E-2</v>
      </c>
    </row>
    <row r="184" spans="1:41" x14ac:dyDescent="0.3">
      <c r="A184" s="3"/>
      <c r="B184" s="3" t="str">
        <f t="shared" si="34"/>
        <v>2038</v>
      </c>
      <c r="C184" s="3">
        <v>145488</v>
      </c>
      <c r="D184" s="3">
        <v>8552038</v>
      </c>
      <c r="E184" s="4" t="s">
        <v>112</v>
      </c>
      <c r="F184" s="4" t="s">
        <v>5</v>
      </c>
      <c r="G184" s="6">
        <v>383</v>
      </c>
      <c r="H184" s="6">
        <v>94210</v>
      </c>
      <c r="I184" s="6">
        <v>1638717.4</v>
      </c>
      <c r="J184" s="6">
        <v>1633495</v>
      </c>
      <c r="K184" s="10">
        <f t="shared" si="35"/>
        <v>5.7490083403032154E-2</v>
      </c>
      <c r="M184" s="6">
        <v>1633495</v>
      </c>
      <c r="N184" s="6">
        <f t="shared" si="36"/>
        <v>0</v>
      </c>
      <c r="O184" s="10">
        <f t="shared" si="37"/>
        <v>0</v>
      </c>
      <c r="P184" s="6">
        <v>-6160.5549999999348</v>
      </c>
      <c r="Q184" s="6">
        <v>6160.5549999999348</v>
      </c>
      <c r="R184" s="6">
        <v>0</v>
      </c>
      <c r="S184" s="6">
        <v>0</v>
      </c>
      <c r="T184" s="6">
        <f t="shared" si="38"/>
        <v>0</v>
      </c>
      <c r="V184" s="6">
        <v>1627573.5199999998</v>
      </c>
      <c r="W184" s="6">
        <f t="shared" si="39"/>
        <v>-5921.4800000002142</v>
      </c>
      <c r="X184" s="10">
        <f t="shared" si="40"/>
        <v>-3.6250371136735738E-3</v>
      </c>
      <c r="Y184" s="6">
        <v>-6160.5549999999348</v>
      </c>
      <c r="Z184" s="6">
        <v>-2006.9199999999255</v>
      </c>
      <c r="AA184" s="6">
        <v>2245.9949999997525</v>
      </c>
      <c r="AB184" s="6">
        <v>0</v>
      </c>
      <c r="AC184" s="6">
        <f t="shared" si="41"/>
        <v>-5921.4800000001078</v>
      </c>
      <c r="AE184" s="6">
        <v>1600940</v>
      </c>
      <c r="AF184" s="6">
        <f t="shared" si="42"/>
        <v>32555</v>
      </c>
      <c r="AG184" s="10">
        <f t="shared" si="47"/>
        <v>2.033492822966507E-2</v>
      </c>
      <c r="AI184" s="6">
        <f t="shared" si="43"/>
        <v>1600940</v>
      </c>
      <c r="AJ184" s="6">
        <f t="shared" si="44"/>
        <v>26633.519999999786</v>
      </c>
      <c r="AK184" s="10">
        <f t="shared" si="48"/>
        <v>1.6636176246455074E-2</v>
      </c>
      <c r="AM184" s="6">
        <f t="shared" si="45"/>
        <v>1600940</v>
      </c>
      <c r="AN184" s="6">
        <f t="shared" si="46"/>
        <v>32555</v>
      </c>
      <c r="AO184" s="10">
        <f t="shared" si="49"/>
        <v>2.033492822966507E-2</v>
      </c>
    </row>
    <row r="185" spans="1:41" x14ac:dyDescent="0.3">
      <c r="A185" s="3"/>
      <c r="B185" s="3" t="str">
        <f t="shared" si="34"/>
        <v>2035</v>
      </c>
      <c r="C185" s="3">
        <v>145083</v>
      </c>
      <c r="D185" s="3">
        <v>8552035</v>
      </c>
      <c r="E185" s="4" t="s">
        <v>110</v>
      </c>
      <c r="F185" s="4" t="s">
        <v>5</v>
      </c>
      <c r="G185" s="6">
        <v>383</v>
      </c>
      <c r="H185" s="6">
        <v>73339.999999999927</v>
      </c>
      <c r="I185" s="6">
        <v>1638426.1475</v>
      </c>
      <c r="J185" s="6">
        <v>1633495</v>
      </c>
      <c r="K185" s="10">
        <f t="shared" si="35"/>
        <v>4.4762469222006801E-2</v>
      </c>
      <c r="M185" s="6">
        <v>1633495</v>
      </c>
      <c r="N185" s="6">
        <f t="shared" si="36"/>
        <v>0</v>
      </c>
      <c r="O185" s="10">
        <f t="shared" si="37"/>
        <v>0</v>
      </c>
      <c r="P185" s="6">
        <v>-6160.5549999999348</v>
      </c>
      <c r="Q185" s="6">
        <v>6160.5549999999348</v>
      </c>
      <c r="R185" s="6">
        <v>0</v>
      </c>
      <c r="S185" s="6">
        <v>0</v>
      </c>
      <c r="T185" s="6">
        <f t="shared" si="38"/>
        <v>0</v>
      </c>
      <c r="V185" s="6">
        <v>1627573.5199999998</v>
      </c>
      <c r="W185" s="6">
        <f t="shared" si="39"/>
        <v>-5921.4800000002142</v>
      </c>
      <c r="X185" s="10">
        <f t="shared" si="40"/>
        <v>-3.6250371136735738E-3</v>
      </c>
      <c r="Y185" s="6">
        <v>-6160.5549999999348</v>
      </c>
      <c r="Z185" s="6">
        <v>-2006.9199999999255</v>
      </c>
      <c r="AA185" s="6">
        <v>2245.9949999997525</v>
      </c>
      <c r="AB185" s="6">
        <v>0</v>
      </c>
      <c r="AC185" s="6">
        <f t="shared" si="41"/>
        <v>-5921.4800000001078</v>
      </c>
      <c r="AE185" s="6">
        <v>1600940</v>
      </c>
      <c r="AF185" s="6">
        <f t="shared" si="42"/>
        <v>32555</v>
      </c>
      <c r="AG185" s="10">
        <f t="shared" si="47"/>
        <v>2.033492822966507E-2</v>
      </c>
      <c r="AI185" s="6">
        <f t="shared" si="43"/>
        <v>1600940</v>
      </c>
      <c r="AJ185" s="6">
        <f t="shared" si="44"/>
        <v>26633.519999999786</v>
      </c>
      <c r="AK185" s="10">
        <f t="shared" si="48"/>
        <v>1.6636176246455074E-2</v>
      </c>
      <c r="AM185" s="6">
        <f t="shared" si="45"/>
        <v>1600940</v>
      </c>
      <c r="AN185" s="6">
        <f t="shared" si="46"/>
        <v>32555</v>
      </c>
      <c r="AO185" s="10">
        <f t="shared" si="49"/>
        <v>2.033492822966507E-2</v>
      </c>
    </row>
    <row r="186" spans="1:41" x14ac:dyDescent="0.3">
      <c r="A186" s="3"/>
      <c r="B186" s="3" t="str">
        <f t="shared" si="34"/>
        <v>2045</v>
      </c>
      <c r="C186" s="3">
        <v>119928</v>
      </c>
      <c r="D186" s="3">
        <v>8552045</v>
      </c>
      <c r="E186" s="4" t="s">
        <v>20</v>
      </c>
      <c r="F186" s="4" t="s">
        <v>5</v>
      </c>
      <c r="G186" s="6">
        <v>386</v>
      </c>
      <c r="H186" s="6">
        <v>134279.99999999997</v>
      </c>
      <c r="I186" s="6">
        <v>1717484.9066666667</v>
      </c>
      <c r="J186" s="6">
        <v>1692584.9066666667</v>
      </c>
      <c r="K186" s="10">
        <f t="shared" si="35"/>
        <v>7.8184093192768492E-2</v>
      </c>
      <c r="M186" s="6">
        <v>1673244.1856521999</v>
      </c>
      <c r="N186" s="6">
        <f t="shared" si="36"/>
        <v>-19340.721014466835</v>
      </c>
      <c r="O186" s="10">
        <f t="shared" si="37"/>
        <v>-1.1426736075861596E-2</v>
      </c>
      <c r="P186" s="6">
        <v>-6208.8100000000559</v>
      </c>
      <c r="Q186" s="6">
        <v>0</v>
      </c>
      <c r="R186" s="6">
        <v>0</v>
      </c>
      <c r="S186" s="6">
        <v>-13131.911014466728</v>
      </c>
      <c r="T186" s="6">
        <f t="shared" si="38"/>
        <v>-19340.721014466784</v>
      </c>
      <c r="V186" s="6">
        <v>1686376.0966666667</v>
      </c>
      <c r="W186" s="6">
        <f t="shared" si="39"/>
        <v>-6208.8100000000559</v>
      </c>
      <c r="X186" s="10">
        <f t="shared" si="40"/>
        <v>-3.668241383664189E-3</v>
      </c>
      <c r="Y186" s="6">
        <v>-6208.8100000000559</v>
      </c>
      <c r="Z186" s="6">
        <v>0</v>
      </c>
      <c r="AA186" s="6">
        <v>0</v>
      </c>
      <c r="AB186" s="6">
        <v>0</v>
      </c>
      <c r="AC186" s="6">
        <f t="shared" si="41"/>
        <v>-6208.8100000000559</v>
      </c>
      <c r="AE186" s="6">
        <v>1641323.6882051281</v>
      </c>
      <c r="AF186" s="6">
        <f t="shared" si="42"/>
        <v>31920.49744707183</v>
      </c>
      <c r="AG186" s="10">
        <f t="shared" si="47"/>
        <v>1.944802093362738E-2</v>
      </c>
      <c r="AI186" s="6">
        <f t="shared" si="43"/>
        <v>1641323.6882051281</v>
      </c>
      <c r="AJ186" s="6">
        <f t="shared" si="44"/>
        <v>45052.408461538609</v>
      </c>
      <c r="AK186" s="10">
        <f t="shared" si="48"/>
        <v>2.7448826081835045E-2</v>
      </c>
      <c r="AM186" s="6">
        <f t="shared" si="45"/>
        <v>1641323.6882051281</v>
      </c>
      <c r="AN186" s="6">
        <f t="shared" si="46"/>
        <v>51261.218461538665</v>
      </c>
      <c r="AO186" s="10">
        <f t="shared" si="49"/>
        <v>3.1231632632802275E-2</v>
      </c>
    </row>
    <row r="187" spans="1:41" x14ac:dyDescent="0.3">
      <c r="A187" s="3"/>
      <c r="B187" s="3" t="str">
        <f t="shared" si="34"/>
        <v>2092</v>
      </c>
      <c r="C187" s="3">
        <v>143250</v>
      </c>
      <c r="D187" s="3">
        <v>8552092</v>
      </c>
      <c r="E187" s="4" t="s">
        <v>126</v>
      </c>
      <c r="F187" s="4" t="s">
        <v>5</v>
      </c>
      <c r="G187" s="6">
        <v>386</v>
      </c>
      <c r="H187" s="6">
        <v>72730.000000000073</v>
      </c>
      <c r="I187" s="6">
        <v>1659305.2</v>
      </c>
      <c r="J187" s="6">
        <v>1646290</v>
      </c>
      <c r="K187" s="10">
        <f t="shared" si="35"/>
        <v>4.3831598912605151E-2</v>
      </c>
      <c r="M187" s="6">
        <v>1646290</v>
      </c>
      <c r="N187" s="6">
        <f t="shared" si="36"/>
        <v>0</v>
      </c>
      <c r="O187" s="10">
        <f t="shared" si="37"/>
        <v>0</v>
      </c>
      <c r="P187" s="6">
        <v>-6208.8100000000559</v>
      </c>
      <c r="Q187" s="6">
        <v>6208.8100000000559</v>
      </c>
      <c r="R187" s="6">
        <v>0</v>
      </c>
      <c r="S187" s="6">
        <v>0</v>
      </c>
      <c r="T187" s="6">
        <f t="shared" si="38"/>
        <v>0</v>
      </c>
      <c r="V187" s="6">
        <v>1640339.2400000002</v>
      </c>
      <c r="W187" s="6">
        <f t="shared" si="39"/>
        <v>-5950.7599999997765</v>
      </c>
      <c r="X187" s="10">
        <f t="shared" si="40"/>
        <v>-3.6146486949442543E-3</v>
      </c>
      <c r="Y187" s="6">
        <v>-6208.8100000000559</v>
      </c>
      <c r="Z187" s="6">
        <v>-2022.6399999998976</v>
      </c>
      <c r="AA187" s="6">
        <v>2280.6900000001056</v>
      </c>
      <c r="AB187" s="6">
        <v>0</v>
      </c>
      <c r="AC187" s="6">
        <f t="shared" si="41"/>
        <v>-5950.7599999998474</v>
      </c>
      <c r="AE187" s="6">
        <v>1613480</v>
      </c>
      <c r="AF187" s="6">
        <f t="shared" si="42"/>
        <v>32810</v>
      </c>
      <c r="AG187" s="10">
        <f t="shared" si="47"/>
        <v>2.033492822966507E-2</v>
      </c>
      <c r="AI187" s="6">
        <f t="shared" si="43"/>
        <v>1613480</v>
      </c>
      <c r="AJ187" s="6">
        <f t="shared" si="44"/>
        <v>26859.240000000224</v>
      </c>
      <c r="AK187" s="10">
        <f t="shared" si="48"/>
        <v>1.6646775912933672E-2</v>
      </c>
      <c r="AM187" s="6">
        <f t="shared" si="45"/>
        <v>1613480</v>
      </c>
      <c r="AN187" s="6">
        <f t="shared" si="46"/>
        <v>32810</v>
      </c>
      <c r="AO187" s="10">
        <f t="shared" si="49"/>
        <v>2.033492822966507E-2</v>
      </c>
    </row>
    <row r="188" spans="1:41" x14ac:dyDescent="0.3">
      <c r="A188" s="3"/>
      <c r="B188" s="3" t="str">
        <f t="shared" si="34"/>
        <v>2330</v>
      </c>
      <c r="C188" s="3">
        <v>144837</v>
      </c>
      <c r="D188" s="3">
        <v>8552330</v>
      </c>
      <c r="E188" s="4" t="s">
        <v>155</v>
      </c>
      <c r="F188" s="4" t="s">
        <v>5</v>
      </c>
      <c r="G188" s="6">
        <v>397</v>
      </c>
      <c r="H188" s="6">
        <v>47881.919191919151</v>
      </c>
      <c r="I188" s="6">
        <v>1699694.7</v>
      </c>
      <c r="J188" s="6">
        <v>1693205</v>
      </c>
      <c r="K188" s="10">
        <f t="shared" si="35"/>
        <v>2.8170893979912483E-2</v>
      </c>
      <c r="M188" s="6">
        <v>1693205</v>
      </c>
      <c r="N188" s="6">
        <f t="shared" si="36"/>
        <v>0</v>
      </c>
      <c r="O188" s="10">
        <f t="shared" si="37"/>
        <v>0</v>
      </c>
      <c r="P188" s="6">
        <v>-6385.7450000001118</v>
      </c>
      <c r="Q188" s="6">
        <v>6385.7450000001118</v>
      </c>
      <c r="R188" s="6">
        <v>0</v>
      </c>
      <c r="S188" s="6">
        <v>0</v>
      </c>
      <c r="T188" s="6">
        <f t="shared" si="38"/>
        <v>0</v>
      </c>
      <c r="V188" s="6">
        <v>1687146.8800000001</v>
      </c>
      <c r="W188" s="6">
        <f t="shared" si="39"/>
        <v>-6058.1199999998789</v>
      </c>
      <c r="X188" s="10">
        <f t="shared" si="40"/>
        <v>-3.5779010810857983E-3</v>
      </c>
      <c r="Y188" s="6">
        <v>-6385.7450000001118</v>
      </c>
      <c r="Z188" s="6">
        <v>-2080.2799999997951</v>
      </c>
      <c r="AA188" s="6">
        <v>2407.9049999999238</v>
      </c>
      <c r="AB188" s="6">
        <v>0</v>
      </c>
      <c r="AC188" s="6">
        <f t="shared" si="41"/>
        <v>-6058.1199999999826</v>
      </c>
      <c r="AE188" s="6">
        <v>1659460</v>
      </c>
      <c r="AF188" s="6">
        <f t="shared" si="42"/>
        <v>33745</v>
      </c>
      <c r="AG188" s="10">
        <f t="shared" si="47"/>
        <v>2.033492822966507E-2</v>
      </c>
      <c r="AI188" s="6">
        <f t="shared" si="43"/>
        <v>1659460</v>
      </c>
      <c r="AJ188" s="6">
        <f t="shared" si="44"/>
        <v>27686.880000000121</v>
      </c>
      <c r="AK188" s="10">
        <f t="shared" si="48"/>
        <v>1.6684270786882553E-2</v>
      </c>
      <c r="AM188" s="6">
        <f t="shared" si="45"/>
        <v>1659460</v>
      </c>
      <c r="AN188" s="6">
        <f t="shared" si="46"/>
        <v>33745</v>
      </c>
      <c r="AO188" s="10">
        <f t="shared" si="49"/>
        <v>2.033492822966507E-2</v>
      </c>
    </row>
    <row r="189" spans="1:41" x14ac:dyDescent="0.3">
      <c r="A189" s="3"/>
      <c r="B189" s="3" t="str">
        <f t="shared" si="34"/>
        <v>2068</v>
      </c>
      <c r="C189" s="3">
        <v>119936</v>
      </c>
      <c r="D189" s="3">
        <v>8552068</v>
      </c>
      <c r="E189" s="4" t="s">
        <v>26</v>
      </c>
      <c r="F189" s="4" t="s">
        <v>5</v>
      </c>
      <c r="G189" s="6">
        <v>398</v>
      </c>
      <c r="H189" s="6">
        <v>38679.999999999993</v>
      </c>
      <c r="I189" s="6">
        <v>1724808.5</v>
      </c>
      <c r="J189" s="6">
        <v>1697470</v>
      </c>
      <c r="K189" s="10">
        <f t="shared" si="35"/>
        <v>2.2425677981062819E-2</v>
      </c>
      <c r="M189" s="6">
        <v>1697470</v>
      </c>
      <c r="N189" s="6">
        <f t="shared" si="36"/>
        <v>0</v>
      </c>
      <c r="O189" s="10">
        <f t="shared" si="37"/>
        <v>0</v>
      </c>
      <c r="P189" s="6">
        <v>-6401.8300000000745</v>
      </c>
      <c r="Q189" s="6">
        <v>6401.8300000000745</v>
      </c>
      <c r="R189" s="6">
        <v>0</v>
      </c>
      <c r="S189" s="6">
        <v>0</v>
      </c>
      <c r="T189" s="6">
        <f t="shared" si="38"/>
        <v>0</v>
      </c>
      <c r="V189" s="6">
        <v>1691402.12</v>
      </c>
      <c r="W189" s="6">
        <f t="shared" si="39"/>
        <v>-6067.8799999998882</v>
      </c>
      <c r="X189" s="10">
        <f t="shared" si="40"/>
        <v>-3.5746611133038514E-3</v>
      </c>
      <c r="Y189" s="6">
        <v>-6401.8300000000745</v>
      </c>
      <c r="Z189" s="6">
        <v>-2085.5199999997858</v>
      </c>
      <c r="AA189" s="6">
        <v>2419.4699999999275</v>
      </c>
      <c r="AB189" s="6">
        <v>0</v>
      </c>
      <c r="AC189" s="6">
        <f t="shared" si="41"/>
        <v>-6067.8799999999328</v>
      </c>
      <c r="AE189" s="6">
        <v>1663640</v>
      </c>
      <c r="AF189" s="6">
        <f t="shared" si="42"/>
        <v>33830</v>
      </c>
      <c r="AG189" s="10">
        <f t="shared" si="47"/>
        <v>2.033492822966507E-2</v>
      </c>
      <c r="AI189" s="6">
        <f t="shared" si="43"/>
        <v>1663640</v>
      </c>
      <c r="AJ189" s="6">
        <f t="shared" si="44"/>
        <v>27762.120000000112</v>
      </c>
      <c r="AK189" s="10">
        <f t="shared" si="48"/>
        <v>1.6687576639176811E-2</v>
      </c>
      <c r="AM189" s="6">
        <f t="shared" si="45"/>
        <v>1663640</v>
      </c>
      <c r="AN189" s="6">
        <f t="shared" si="46"/>
        <v>33830</v>
      </c>
      <c r="AO189" s="10">
        <f t="shared" si="49"/>
        <v>2.033492822966507E-2</v>
      </c>
    </row>
    <row r="190" spans="1:41" x14ac:dyDescent="0.3">
      <c r="A190" s="3"/>
      <c r="B190" s="3" t="str">
        <f t="shared" si="34"/>
        <v>3209</v>
      </c>
      <c r="C190" s="3">
        <v>146611</v>
      </c>
      <c r="D190" s="3">
        <v>8553209</v>
      </c>
      <c r="E190" s="4" t="s">
        <v>204</v>
      </c>
      <c r="F190" s="4" t="s">
        <v>5</v>
      </c>
      <c r="G190" s="6">
        <v>399</v>
      </c>
      <c r="H190" s="6">
        <v>46409.99999999992</v>
      </c>
      <c r="I190" s="6">
        <v>1682318.4</v>
      </c>
      <c r="J190" s="6">
        <v>1701735</v>
      </c>
      <c r="K190" s="10">
        <f t="shared" si="35"/>
        <v>2.7586930036549516E-2</v>
      </c>
      <c r="M190" s="6">
        <v>1701735</v>
      </c>
      <c r="N190" s="6">
        <f t="shared" si="36"/>
        <v>0</v>
      </c>
      <c r="O190" s="10">
        <f t="shared" si="37"/>
        <v>0</v>
      </c>
      <c r="P190" s="6">
        <v>-6417.9150000000373</v>
      </c>
      <c r="Q190" s="6">
        <v>6417.9150000000373</v>
      </c>
      <c r="R190" s="6">
        <v>0</v>
      </c>
      <c r="S190" s="6">
        <v>0</v>
      </c>
      <c r="T190" s="6">
        <f t="shared" si="38"/>
        <v>0</v>
      </c>
      <c r="V190" s="6">
        <v>1695657.36</v>
      </c>
      <c r="W190" s="6">
        <f t="shared" si="39"/>
        <v>-6077.6399999998976</v>
      </c>
      <c r="X190" s="10">
        <f t="shared" si="40"/>
        <v>-3.5714373859619137E-3</v>
      </c>
      <c r="Y190" s="6">
        <v>-6417.9150000000373</v>
      </c>
      <c r="Z190" s="6">
        <v>-2090.7599999997765</v>
      </c>
      <c r="AA190" s="6">
        <v>2431.0349999999253</v>
      </c>
      <c r="AB190" s="6">
        <v>0</v>
      </c>
      <c r="AC190" s="6">
        <f t="shared" si="41"/>
        <v>-6077.6399999998885</v>
      </c>
      <c r="AE190" s="6">
        <v>1667820</v>
      </c>
      <c r="AF190" s="6">
        <f t="shared" si="42"/>
        <v>33915</v>
      </c>
      <c r="AG190" s="10">
        <f t="shared" si="47"/>
        <v>2.033492822966507E-2</v>
      </c>
      <c r="AI190" s="6">
        <f t="shared" si="43"/>
        <v>1667820</v>
      </c>
      <c r="AJ190" s="6">
        <f t="shared" si="44"/>
        <v>27837.360000000102</v>
      </c>
      <c r="AK190" s="10">
        <f t="shared" si="48"/>
        <v>1.669086592078288E-2</v>
      </c>
      <c r="AM190" s="6">
        <f t="shared" si="45"/>
        <v>1667820</v>
      </c>
      <c r="AN190" s="6">
        <f t="shared" si="46"/>
        <v>33915</v>
      </c>
      <c r="AO190" s="10">
        <f t="shared" si="49"/>
        <v>2.033492822966507E-2</v>
      </c>
    </row>
    <row r="191" spans="1:41" x14ac:dyDescent="0.3">
      <c r="A191" s="3"/>
      <c r="B191" s="3" t="str">
        <f t="shared" si="34"/>
        <v>2055</v>
      </c>
      <c r="C191" s="3">
        <v>140315</v>
      </c>
      <c r="D191" s="3">
        <v>8552055</v>
      </c>
      <c r="E191" s="4" t="s">
        <v>115</v>
      </c>
      <c r="F191" s="4" t="s">
        <v>5</v>
      </c>
      <c r="G191" s="6">
        <v>400</v>
      </c>
      <c r="H191" s="6">
        <v>34071.959798994983</v>
      </c>
      <c r="I191" s="6">
        <v>1711652.21</v>
      </c>
      <c r="J191" s="6">
        <v>1706000</v>
      </c>
      <c r="K191" s="10">
        <f t="shared" si="35"/>
        <v>1.9905889525883874E-2</v>
      </c>
      <c r="M191" s="6">
        <v>1706000</v>
      </c>
      <c r="N191" s="6">
        <f t="shared" si="36"/>
        <v>0</v>
      </c>
      <c r="O191" s="10">
        <f t="shared" si="37"/>
        <v>0</v>
      </c>
      <c r="P191" s="6">
        <v>-6434</v>
      </c>
      <c r="Q191" s="6">
        <v>6434</v>
      </c>
      <c r="R191" s="6">
        <v>0</v>
      </c>
      <c r="S191" s="6">
        <v>0</v>
      </c>
      <c r="T191" s="6">
        <f t="shared" si="38"/>
        <v>0</v>
      </c>
      <c r="V191" s="6">
        <v>1699912.5999999999</v>
      </c>
      <c r="W191" s="6">
        <f t="shared" si="39"/>
        <v>-6087.4000000001397</v>
      </c>
      <c r="X191" s="10">
        <f t="shared" si="40"/>
        <v>-3.5682297772568227E-3</v>
      </c>
      <c r="Y191" s="6">
        <v>-6434</v>
      </c>
      <c r="Z191" s="6">
        <v>-2096</v>
      </c>
      <c r="AA191" s="6">
        <v>2442.5999999999258</v>
      </c>
      <c r="AB191" s="6">
        <v>0</v>
      </c>
      <c r="AC191" s="6">
        <f t="shared" si="41"/>
        <v>-6087.4000000000742</v>
      </c>
      <c r="AE191" s="6">
        <v>1672000</v>
      </c>
      <c r="AF191" s="6">
        <f t="shared" si="42"/>
        <v>34000</v>
      </c>
      <c r="AG191" s="10">
        <f t="shared" si="47"/>
        <v>2.033492822966507E-2</v>
      </c>
      <c r="AI191" s="6">
        <f t="shared" si="43"/>
        <v>1672000</v>
      </c>
      <c r="AJ191" s="6">
        <f t="shared" si="44"/>
        <v>27912.59999999986</v>
      </c>
      <c r="AK191" s="10">
        <f t="shared" si="48"/>
        <v>1.6694138755980779E-2</v>
      </c>
      <c r="AM191" s="6">
        <f t="shared" si="45"/>
        <v>1672000</v>
      </c>
      <c r="AN191" s="6">
        <f t="shared" si="46"/>
        <v>34000</v>
      </c>
      <c r="AO191" s="10">
        <f t="shared" si="49"/>
        <v>2.033492822966507E-2</v>
      </c>
    </row>
    <row r="192" spans="1:41" x14ac:dyDescent="0.3">
      <c r="A192" s="3"/>
      <c r="B192" s="3" t="str">
        <f t="shared" si="34"/>
        <v>2141</v>
      </c>
      <c r="C192" s="3">
        <v>140316</v>
      </c>
      <c r="D192" s="3">
        <v>8552141</v>
      </c>
      <c r="E192" s="4" t="s">
        <v>130</v>
      </c>
      <c r="F192" s="4" t="s">
        <v>5</v>
      </c>
      <c r="G192" s="6">
        <v>401</v>
      </c>
      <c r="H192" s="6">
        <v>96339.999999999956</v>
      </c>
      <c r="I192" s="6">
        <v>1716684.25</v>
      </c>
      <c r="J192" s="6">
        <v>1710265</v>
      </c>
      <c r="K192" s="10">
        <f t="shared" si="35"/>
        <v>5.6119813530065274E-2</v>
      </c>
      <c r="M192" s="6">
        <v>1710265</v>
      </c>
      <c r="N192" s="6">
        <f t="shared" si="36"/>
        <v>0</v>
      </c>
      <c r="O192" s="10">
        <f t="shared" si="37"/>
        <v>0</v>
      </c>
      <c r="P192" s="6">
        <v>-6450.0849999999627</v>
      </c>
      <c r="Q192" s="6">
        <v>6450.0849999999627</v>
      </c>
      <c r="R192" s="6">
        <v>0</v>
      </c>
      <c r="S192" s="6">
        <v>0</v>
      </c>
      <c r="T192" s="6">
        <f t="shared" si="38"/>
        <v>0</v>
      </c>
      <c r="V192" s="6">
        <v>1704167.84</v>
      </c>
      <c r="W192" s="6">
        <f t="shared" si="39"/>
        <v>-6097.1599999999162</v>
      </c>
      <c r="X192" s="10">
        <f t="shared" si="40"/>
        <v>-3.5650381665998637E-3</v>
      </c>
      <c r="Y192" s="6">
        <v>-6450.0849999999627</v>
      </c>
      <c r="Z192" s="6">
        <v>-2101.2399999999907</v>
      </c>
      <c r="AA192" s="6">
        <v>2454.1649999999263</v>
      </c>
      <c r="AB192" s="6">
        <v>0</v>
      </c>
      <c r="AC192" s="6">
        <f t="shared" si="41"/>
        <v>-6097.1600000000271</v>
      </c>
      <c r="AE192" s="6">
        <v>1676180</v>
      </c>
      <c r="AF192" s="6">
        <f t="shared" si="42"/>
        <v>34085</v>
      </c>
      <c r="AG192" s="10">
        <f t="shared" si="47"/>
        <v>2.033492822966507E-2</v>
      </c>
      <c r="AI192" s="6">
        <f t="shared" si="43"/>
        <v>1676180</v>
      </c>
      <c r="AJ192" s="6">
        <f t="shared" si="44"/>
        <v>27987.840000000084</v>
      </c>
      <c r="AK192" s="10">
        <f t="shared" si="48"/>
        <v>1.6697395267811384E-2</v>
      </c>
      <c r="AM192" s="6">
        <f t="shared" si="45"/>
        <v>1676180</v>
      </c>
      <c r="AN192" s="6">
        <f t="shared" si="46"/>
        <v>34085</v>
      </c>
      <c r="AO192" s="10">
        <f t="shared" si="49"/>
        <v>2.033492822966507E-2</v>
      </c>
    </row>
    <row r="193" spans="1:41" x14ac:dyDescent="0.3">
      <c r="A193" s="3"/>
      <c r="B193" s="3" t="str">
        <f t="shared" si="34"/>
        <v>2032</v>
      </c>
      <c r="C193" s="3">
        <v>119921</v>
      </c>
      <c r="D193" s="3">
        <v>8552032</v>
      </c>
      <c r="E193" s="4" t="s">
        <v>16</v>
      </c>
      <c r="F193" s="4" t="s">
        <v>5</v>
      </c>
      <c r="G193" s="6">
        <v>402</v>
      </c>
      <c r="H193" s="6">
        <v>34289.999999999993</v>
      </c>
      <c r="I193" s="6">
        <v>1740044</v>
      </c>
      <c r="J193" s="6">
        <v>1714530</v>
      </c>
      <c r="K193" s="10">
        <f t="shared" si="35"/>
        <v>1.9706398229010297E-2</v>
      </c>
      <c r="M193" s="6">
        <v>1714530</v>
      </c>
      <c r="N193" s="6">
        <f t="shared" si="36"/>
        <v>0</v>
      </c>
      <c r="O193" s="10">
        <f t="shared" si="37"/>
        <v>0</v>
      </c>
      <c r="P193" s="6">
        <v>-6466.1699999999255</v>
      </c>
      <c r="Q193" s="6">
        <v>6466.1699999999255</v>
      </c>
      <c r="R193" s="6">
        <v>0</v>
      </c>
      <c r="S193" s="6">
        <v>0</v>
      </c>
      <c r="T193" s="6">
        <f t="shared" si="38"/>
        <v>0</v>
      </c>
      <c r="V193" s="6">
        <v>1708423.08</v>
      </c>
      <c r="W193" s="6">
        <f t="shared" si="39"/>
        <v>-6106.9199999999255</v>
      </c>
      <c r="X193" s="10">
        <f t="shared" si="40"/>
        <v>-3.5618624346030257E-3</v>
      </c>
      <c r="Y193" s="6">
        <v>-6466.1699999999255</v>
      </c>
      <c r="Z193" s="6">
        <v>-2106.4799999999814</v>
      </c>
      <c r="AA193" s="6">
        <v>2465.7299999999273</v>
      </c>
      <c r="AB193" s="6">
        <v>0</v>
      </c>
      <c r="AC193" s="6">
        <f t="shared" si="41"/>
        <v>-6106.9199999999801</v>
      </c>
      <c r="AE193" s="6">
        <v>1680360</v>
      </c>
      <c r="AF193" s="6">
        <f t="shared" si="42"/>
        <v>34170</v>
      </c>
      <c r="AG193" s="10">
        <f t="shared" si="47"/>
        <v>2.033492822966507E-2</v>
      </c>
      <c r="AI193" s="6">
        <f t="shared" si="43"/>
        <v>1680360</v>
      </c>
      <c r="AJ193" s="6">
        <f t="shared" si="44"/>
        <v>28063.080000000075</v>
      </c>
      <c r="AK193" s="10">
        <f t="shared" si="48"/>
        <v>1.6700635578090452E-2</v>
      </c>
      <c r="AM193" s="6">
        <f t="shared" si="45"/>
        <v>1680360</v>
      </c>
      <c r="AN193" s="6">
        <f t="shared" si="46"/>
        <v>34170</v>
      </c>
      <c r="AO193" s="10">
        <f t="shared" si="49"/>
        <v>2.033492822966507E-2</v>
      </c>
    </row>
    <row r="194" spans="1:41" x14ac:dyDescent="0.3">
      <c r="A194" s="3"/>
      <c r="B194" s="3" t="str">
        <f t="shared" si="34"/>
        <v>2005</v>
      </c>
      <c r="C194" s="3">
        <v>138999</v>
      </c>
      <c r="D194" s="3">
        <v>8552005</v>
      </c>
      <c r="E194" s="4" t="s">
        <v>93</v>
      </c>
      <c r="F194" s="4" t="s">
        <v>5</v>
      </c>
      <c r="G194" s="6">
        <v>405</v>
      </c>
      <c r="H194" s="6">
        <v>72819.999999999913</v>
      </c>
      <c r="I194" s="6">
        <v>1735174.69</v>
      </c>
      <c r="J194" s="6">
        <v>1727325</v>
      </c>
      <c r="K194" s="10">
        <f t="shared" si="35"/>
        <v>4.1966956076335986E-2</v>
      </c>
      <c r="M194" s="6">
        <v>1727325</v>
      </c>
      <c r="N194" s="6">
        <f t="shared" si="36"/>
        <v>0</v>
      </c>
      <c r="O194" s="10">
        <f t="shared" si="37"/>
        <v>0</v>
      </c>
      <c r="P194" s="6">
        <v>-6514.4250000000466</v>
      </c>
      <c r="Q194" s="6">
        <v>6514.4250000000466</v>
      </c>
      <c r="R194" s="6">
        <v>0</v>
      </c>
      <c r="S194" s="6">
        <v>0</v>
      </c>
      <c r="T194" s="6">
        <f t="shared" si="38"/>
        <v>0</v>
      </c>
      <c r="V194" s="6">
        <v>1721188.7999999998</v>
      </c>
      <c r="W194" s="6">
        <f t="shared" si="39"/>
        <v>-6136.2000000001863</v>
      </c>
      <c r="X194" s="10">
        <f t="shared" si="40"/>
        <v>-3.5524293343755149E-3</v>
      </c>
      <c r="Y194" s="6">
        <v>-6514.4250000000466</v>
      </c>
      <c r="Z194" s="6">
        <v>-2122.1999999999534</v>
      </c>
      <c r="AA194" s="6">
        <v>2500.424999999922</v>
      </c>
      <c r="AB194" s="6">
        <v>0</v>
      </c>
      <c r="AC194" s="6">
        <f t="shared" si="41"/>
        <v>-6136.200000000078</v>
      </c>
      <c r="AE194" s="6">
        <v>1692900</v>
      </c>
      <c r="AF194" s="6">
        <f t="shared" si="42"/>
        <v>34425</v>
      </c>
      <c r="AG194" s="10">
        <f t="shared" si="47"/>
        <v>2.033492822966507E-2</v>
      </c>
      <c r="AI194" s="6">
        <f t="shared" si="43"/>
        <v>1692900</v>
      </c>
      <c r="AJ194" s="6">
        <f t="shared" si="44"/>
        <v>28288.799999999814</v>
      </c>
      <c r="AK194" s="10">
        <f t="shared" si="48"/>
        <v>1.6710260499734075E-2</v>
      </c>
      <c r="AM194" s="6">
        <f t="shared" si="45"/>
        <v>1692900</v>
      </c>
      <c r="AN194" s="6">
        <f t="shared" si="46"/>
        <v>34425</v>
      </c>
      <c r="AO194" s="10">
        <f t="shared" si="49"/>
        <v>2.033492822966507E-2</v>
      </c>
    </row>
    <row r="195" spans="1:41" x14ac:dyDescent="0.3">
      <c r="A195" s="3"/>
      <c r="B195" s="3" t="str">
        <f t="shared" si="34"/>
        <v>3034</v>
      </c>
      <c r="C195" s="3">
        <v>120129</v>
      </c>
      <c r="D195" s="3">
        <v>8553034</v>
      </c>
      <c r="E195" s="4" t="s">
        <v>61</v>
      </c>
      <c r="F195" s="4" t="s">
        <v>5</v>
      </c>
      <c r="G195" s="6">
        <v>407</v>
      </c>
      <c r="H195" s="6">
        <v>41480</v>
      </c>
      <c r="I195" s="6">
        <v>1765748.5</v>
      </c>
      <c r="J195" s="6">
        <v>1735855</v>
      </c>
      <c r="K195" s="10">
        <f t="shared" si="35"/>
        <v>2.3491454190673246E-2</v>
      </c>
      <c r="M195" s="6">
        <v>1735855</v>
      </c>
      <c r="N195" s="6">
        <f t="shared" si="36"/>
        <v>0</v>
      </c>
      <c r="O195" s="10">
        <f t="shared" si="37"/>
        <v>0</v>
      </c>
      <c r="P195" s="6">
        <v>-6546.5949999999721</v>
      </c>
      <c r="Q195" s="6">
        <v>6546.5949999999721</v>
      </c>
      <c r="R195" s="6">
        <v>0</v>
      </c>
      <c r="S195" s="6">
        <v>0</v>
      </c>
      <c r="T195" s="6">
        <f t="shared" si="38"/>
        <v>0</v>
      </c>
      <c r="V195" s="6">
        <v>1729699.2799999998</v>
      </c>
      <c r="W195" s="6">
        <f t="shared" si="39"/>
        <v>-6155.7200000002049</v>
      </c>
      <c r="X195" s="10">
        <f t="shared" si="40"/>
        <v>-3.5462178580585387E-3</v>
      </c>
      <c r="Y195" s="6">
        <v>-6546.5949999999721</v>
      </c>
      <c r="Z195" s="6">
        <v>-2132.6799999999348</v>
      </c>
      <c r="AA195" s="6">
        <v>2523.5549999997356</v>
      </c>
      <c r="AB195" s="6">
        <v>0</v>
      </c>
      <c r="AC195" s="6">
        <f t="shared" si="41"/>
        <v>-6155.7200000001712</v>
      </c>
      <c r="AE195" s="6">
        <v>1701260</v>
      </c>
      <c r="AF195" s="6">
        <f t="shared" si="42"/>
        <v>34595</v>
      </c>
      <c r="AG195" s="10">
        <f t="shared" si="47"/>
        <v>2.033492822966507E-2</v>
      </c>
      <c r="AI195" s="6">
        <f t="shared" si="43"/>
        <v>1701260</v>
      </c>
      <c r="AJ195" s="6">
        <f t="shared" si="44"/>
        <v>28439.279999999795</v>
      </c>
      <c r="AK195" s="10">
        <f t="shared" si="48"/>
        <v>1.6716598285976155E-2</v>
      </c>
      <c r="AM195" s="6">
        <f t="shared" si="45"/>
        <v>1701260</v>
      </c>
      <c r="AN195" s="6">
        <f t="shared" si="46"/>
        <v>34595</v>
      </c>
      <c r="AO195" s="10">
        <f t="shared" si="49"/>
        <v>2.033492822966507E-2</v>
      </c>
    </row>
    <row r="196" spans="1:41" x14ac:dyDescent="0.3">
      <c r="A196" s="3"/>
      <c r="B196" s="3" t="str">
        <f t="shared" si="34"/>
        <v>3432</v>
      </c>
      <c r="C196" s="3">
        <v>139349</v>
      </c>
      <c r="D196" s="3">
        <v>8553432</v>
      </c>
      <c r="E196" s="4" t="s">
        <v>230</v>
      </c>
      <c r="F196" s="4" t="s">
        <v>5</v>
      </c>
      <c r="G196" s="6">
        <v>408</v>
      </c>
      <c r="H196" s="6">
        <v>94049.999999999913</v>
      </c>
      <c r="I196" s="6">
        <v>1747449.2652173911</v>
      </c>
      <c r="J196" s="6">
        <v>1741367.5652173911</v>
      </c>
      <c r="K196" s="10">
        <f t="shared" si="35"/>
        <v>5.3821305071366204E-2</v>
      </c>
      <c r="M196" s="6">
        <v>1740120</v>
      </c>
      <c r="N196" s="6">
        <f t="shared" si="36"/>
        <v>-1247.5652173911221</v>
      </c>
      <c r="O196" s="10">
        <f t="shared" si="37"/>
        <v>-7.1642842229887118E-4</v>
      </c>
      <c r="P196" s="6">
        <v>-6562.6799999999348</v>
      </c>
      <c r="Q196" s="6">
        <v>5315.1147826085798</v>
      </c>
      <c r="R196" s="6">
        <v>0</v>
      </c>
      <c r="S196" s="6">
        <v>0</v>
      </c>
      <c r="T196" s="6">
        <f t="shared" si="38"/>
        <v>-1247.565217391355</v>
      </c>
      <c r="V196" s="6">
        <v>1734804.8852173914</v>
      </c>
      <c r="W196" s="6">
        <f t="shared" si="39"/>
        <v>-6562.679999999702</v>
      </c>
      <c r="X196" s="10">
        <f t="shared" si="40"/>
        <v>-3.7686931415771611E-3</v>
      </c>
      <c r="Y196" s="6">
        <v>-6562.6799999999348</v>
      </c>
      <c r="Z196" s="6">
        <v>0</v>
      </c>
      <c r="AA196" s="6">
        <v>0</v>
      </c>
      <c r="AB196" s="6">
        <v>0</v>
      </c>
      <c r="AC196" s="6">
        <f t="shared" si="41"/>
        <v>-6562.6799999999348</v>
      </c>
      <c r="AE196" s="6">
        <v>1705440</v>
      </c>
      <c r="AF196" s="6">
        <f t="shared" si="42"/>
        <v>34680</v>
      </c>
      <c r="AG196" s="10">
        <f t="shared" si="47"/>
        <v>2.033492822966507E-2</v>
      </c>
      <c r="AI196" s="6">
        <f t="shared" si="43"/>
        <v>1705440</v>
      </c>
      <c r="AJ196" s="6">
        <f t="shared" si="44"/>
        <v>29364.88521739142</v>
      </c>
      <c r="AK196" s="10">
        <f t="shared" si="48"/>
        <v>1.7218363130565378E-2</v>
      </c>
      <c r="AM196" s="6">
        <f t="shared" si="45"/>
        <v>1705440</v>
      </c>
      <c r="AN196" s="6">
        <f t="shared" si="46"/>
        <v>35927.565217391122</v>
      </c>
      <c r="AO196" s="10">
        <f t="shared" si="49"/>
        <v>2.1066449254967118E-2</v>
      </c>
    </row>
    <row r="197" spans="1:41" x14ac:dyDescent="0.3">
      <c r="A197" s="3"/>
      <c r="B197" s="3" t="str">
        <f t="shared" ref="B197:B260" si="50">RIGHT(D197,4)</f>
        <v>2190</v>
      </c>
      <c r="C197" s="3">
        <v>138173</v>
      </c>
      <c r="D197" s="3">
        <v>8552190</v>
      </c>
      <c r="E197" s="4" t="s">
        <v>149</v>
      </c>
      <c r="F197" s="4" t="s">
        <v>5</v>
      </c>
      <c r="G197" s="6">
        <v>410</v>
      </c>
      <c r="H197" s="6">
        <v>92399.999999999913</v>
      </c>
      <c r="I197" s="6">
        <v>1755906.2</v>
      </c>
      <c r="J197" s="6">
        <v>1748650</v>
      </c>
      <c r="K197" s="10">
        <f t="shared" ref="K197:K260" si="51">H197/I197</f>
        <v>5.2622400900458076E-2</v>
      </c>
      <c r="M197" s="6">
        <v>1748650</v>
      </c>
      <c r="N197" s="6">
        <f t="shared" ref="N197:N260" si="52">+M197-J197</f>
        <v>0</v>
      </c>
      <c r="O197" s="10">
        <f t="shared" ref="O197:O260" si="53">+N197/J197</f>
        <v>0</v>
      </c>
      <c r="P197" s="6">
        <v>-6594.8500000000931</v>
      </c>
      <c r="Q197" s="6">
        <v>6594.8500000000931</v>
      </c>
      <c r="R197" s="6">
        <v>0</v>
      </c>
      <c r="S197" s="6">
        <v>0</v>
      </c>
      <c r="T197" s="6">
        <f t="shared" ref="T197:T260" si="54">SUM(P197:S197)</f>
        <v>0</v>
      </c>
      <c r="V197" s="6">
        <v>1742465</v>
      </c>
      <c r="W197" s="6">
        <f t="shared" ref="W197:W260" si="55">+V197-$J197</f>
        <v>-6185</v>
      </c>
      <c r="X197" s="10">
        <f t="shared" ref="X197:X260" si="56">+W197/$J197</f>
        <v>-3.5370142681497153E-3</v>
      </c>
      <c r="Y197" s="6">
        <v>-6594.8500000000931</v>
      </c>
      <c r="Z197" s="6">
        <v>-2148.3999999999069</v>
      </c>
      <c r="AA197" s="6">
        <v>2558.24999999992</v>
      </c>
      <c r="AB197" s="6">
        <v>0</v>
      </c>
      <c r="AC197" s="6">
        <f t="shared" ref="AC197:AC260" si="57">SUM(Y197:AB197)</f>
        <v>-6185.00000000008</v>
      </c>
      <c r="AE197" s="6">
        <v>1713800</v>
      </c>
      <c r="AF197" s="6">
        <f t="shared" ref="AF197:AF260" si="58">$M197-AE197</f>
        <v>34850</v>
      </c>
      <c r="AG197" s="10">
        <f t="shared" si="47"/>
        <v>2.033492822966507E-2</v>
      </c>
      <c r="AI197" s="6">
        <f t="shared" si="43"/>
        <v>1713800</v>
      </c>
      <c r="AJ197" s="6">
        <f t="shared" si="44"/>
        <v>28665</v>
      </c>
      <c r="AK197" s="10">
        <f t="shared" si="48"/>
        <v>1.6725989030225232E-2</v>
      </c>
      <c r="AM197" s="6">
        <f t="shared" si="45"/>
        <v>1713800</v>
      </c>
      <c r="AN197" s="6">
        <f t="shared" si="46"/>
        <v>34850</v>
      </c>
      <c r="AO197" s="10">
        <f t="shared" si="49"/>
        <v>2.033492822966507E-2</v>
      </c>
    </row>
    <row r="198" spans="1:41" x14ac:dyDescent="0.3">
      <c r="A198" s="3"/>
      <c r="B198" s="3" t="str">
        <f t="shared" si="50"/>
        <v>2369</v>
      </c>
      <c r="C198" s="3">
        <v>142261</v>
      </c>
      <c r="D198" s="3">
        <v>8552369</v>
      </c>
      <c r="E198" s="4" t="s">
        <v>166</v>
      </c>
      <c r="F198" s="4" t="s">
        <v>5</v>
      </c>
      <c r="G198" s="6">
        <v>415</v>
      </c>
      <c r="H198" s="6">
        <v>104690.00000000003</v>
      </c>
      <c r="I198" s="6">
        <v>1776413.6</v>
      </c>
      <c r="J198" s="6">
        <v>1769975</v>
      </c>
      <c r="K198" s="10">
        <f t="shared" si="51"/>
        <v>5.8933347504207367E-2</v>
      </c>
      <c r="M198" s="6">
        <v>1769975</v>
      </c>
      <c r="N198" s="6">
        <f t="shared" si="52"/>
        <v>0</v>
      </c>
      <c r="O198" s="10">
        <f t="shared" si="53"/>
        <v>0</v>
      </c>
      <c r="P198" s="6">
        <v>-6675.2749999999069</v>
      </c>
      <c r="Q198" s="6">
        <v>6675.2749999999069</v>
      </c>
      <c r="R198" s="6">
        <v>0</v>
      </c>
      <c r="S198" s="6">
        <v>0</v>
      </c>
      <c r="T198" s="6">
        <f t="shared" si="54"/>
        <v>0</v>
      </c>
      <c r="V198" s="6">
        <v>1763741.2</v>
      </c>
      <c r="W198" s="6">
        <f t="shared" si="55"/>
        <v>-6233.8000000000466</v>
      </c>
      <c r="X198" s="10">
        <f t="shared" si="56"/>
        <v>-3.5219706493029826E-3</v>
      </c>
      <c r="Y198" s="6">
        <v>-6675.2749999999069</v>
      </c>
      <c r="Z198" s="6">
        <v>-2174.6000000000931</v>
      </c>
      <c r="AA198" s="6">
        <v>2616.0749999999207</v>
      </c>
      <c r="AB198" s="6">
        <v>0</v>
      </c>
      <c r="AC198" s="6">
        <f t="shared" si="57"/>
        <v>-6233.8000000000793</v>
      </c>
      <c r="AE198" s="6">
        <v>1734700</v>
      </c>
      <c r="AF198" s="6">
        <f t="shared" si="58"/>
        <v>35275</v>
      </c>
      <c r="AG198" s="10">
        <f t="shared" si="47"/>
        <v>2.033492822966507E-2</v>
      </c>
      <c r="AI198" s="6">
        <f t="shared" ref="AI198:AI261" si="59">AE198</f>
        <v>1734700</v>
      </c>
      <c r="AJ198" s="6">
        <f t="shared" ref="AJ198:AJ261" si="60">$V198-AI198</f>
        <v>29041.199999999953</v>
      </c>
      <c r="AK198" s="10">
        <f t="shared" si="48"/>
        <v>1.6741338559981528E-2</v>
      </c>
      <c r="AM198" s="6">
        <f t="shared" ref="AM198:AM261" si="61">AI198</f>
        <v>1734700</v>
      </c>
      <c r="AN198" s="6">
        <f t="shared" ref="AN198:AN261" si="62">$J198-AM198</f>
        <v>35275</v>
      </c>
      <c r="AO198" s="10">
        <f t="shared" si="49"/>
        <v>2.033492822966507E-2</v>
      </c>
    </row>
    <row r="199" spans="1:41" x14ac:dyDescent="0.3">
      <c r="A199" s="3"/>
      <c r="B199" s="3" t="str">
        <f t="shared" si="50"/>
        <v>2169</v>
      </c>
      <c r="C199" s="3">
        <v>139038</v>
      </c>
      <c r="D199" s="3">
        <v>8552169</v>
      </c>
      <c r="E199" s="4" t="s">
        <v>141</v>
      </c>
      <c r="F199" s="4" t="s">
        <v>5</v>
      </c>
      <c r="G199" s="6">
        <v>415</v>
      </c>
      <c r="H199" s="6">
        <v>104200.00000000007</v>
      </c>
      <c r="I199" s="6">
        <v>1778457.6000000001</v>
      </c>
      <c r="J199" s="6">
        <v>1769975</v>
      </c>
      <c r="K199" s="10">
        <f t="shared" si="51"/>
        <v>5.8590095147615588E-2</v>
      </c>
      <c r="M199" s="6">
        <v>1769975</v>
      </c>
      <c r="N199" s="6">
        <f t="shared" si="52"/>
        <v>0</v>
      </c>
      <c r="O199" s="10">
        <f t="shared" si="53"/>
        <v>0</v>
      </c>
      <c r="P199" s="6">
        <v>-6675.2749999999069</v>
      </c>
      <c r="Q199" s="6">
        <v>6675.2749999999069</v>
      </c>
      <c r="R199" s="6">
        <v>0</v>
      </c>
      <c r="S199" s="6">
        <v>0</v>
      </c>
      <c r="T199" s="6">
        <f t="shared" si="54"/>
        <v>0</v>
      </c>
      <c r="V199" s="6">
        <v>1763741.2</v>
      </c>
      <c r="W199" s="6">
        <f t="shared" si="55"/>
        <v>-6233.8000000000466</v>
      </c>
      <c r="X199" s="10">
        <f t="shared" si="56"/>
        <v>-3.5219706493029826E-3</v>
      </c>
      <c r="Y199" s="6">
        <v>-6675.2749999999069</v>
      </c>
      <c r="Z199" s="6">
        <v>-2174.6000000000931</v>
      </c>
      <c r="AA199" s="6">
        <v>2616.0749999999207</v>
      </c>
      <c r="AB199" s="6">
        <v>0</v>
      </c>
      <c r="AC199" s="6">
        <f t="shared" si="57"/>
        <v>-6233.8000000000793</v>
      </c>
      <c r="AE199" s="6">
        <v>1734700</v>
      </c>
      <c r="AF199" s="6">
        <f t="shared" si="58"/>
        <v>35275</v>
      </c>
      <c r="AG199" s="10">
        <f t="shared" ref="AG199:AG262" si="63">+AF199/$AE199</f>
        <v>2.033492822966507E-2</v>
      </c>
      <c r="AI199" s="6">
        <f t="shared" si="59"/>
        <v>1734700</v>
      </c>
      <c r="AJ199" s="6">
        <f t="shared" si="60"/>
        <v>29041.199999999953</v>
      </c>
      <c r="AK199" s="10">
        <f t="shared" ref="AK199:AK262" si="64">+AJ199/$AE199</f>
        <v>1.6741338559981528E-2</v>
      </c>
      <c r="AM199" s="6">
        <f t="shared" si="61"/>
        <v>1734700</v>
      </c>
      <c r="AN199" s="6">
        <f t="shared" si="62"/>
        <v>35275</v>
      </c>
      <c r="AO199" s="10">
        <f t="shared" ref="AO199:AO262" si="65">+AN199/$AE199</f>
        <v>2.033492822966507E-2</v>
      </c>
    </row>
    <row r="200" spans="1:41" x14ac:dyDescent="0.3">
      <c r="A200" s="3"/>
      <c r="B200" s="3" t="str">
        <f t="shared" si="50"/>
        <v>3087</v>
      </c>
      <c r="C200" s="3">
        <v>146618</v>
      </c>
      <c r="D200" s="3">
        <v>8553087</v>
      </c>
      <c r="E200" s="4" t="s">
        <v>196</v>
      </c>
      <c r="F200" s="4" t="s">
        <v>5</v>
      </c>
      <c r="G200" s="6">
        <v>415</v>
      </c>
      <c r="H200" s="6">
        <v>69960.000000000029</v>
      </c>
      <c r="I200" s="6">
        <v>1777691.1</v>
      </c>
      <c r="J200" s="6">
        <v>1769975</v>
      </c>
      <c r="K200" s="10">
        <f t="shared" si="51"/>
        <v>3.9354418773880358E-2</v>
      </c>
      <c r="M200" s="6">
        <v>1769975</v>
      </c>
      <c r="N200" s="6">
        <f t="shared" si="52"/>
        <v>0</v>
      </c>
      <c r="O200" s="10">
        <f t="shared" si="53"/>
        <v>0</v>
      </c>
      <c r="P200" s="6">
        <v>-6675.2749999999069</v>
      </c>
      <c r="Q200" s="6">
        <v>6675.2749999999069</v>
      </c>
      <c r="R200" s="6">
        <v>0</v>
      </c>
      <c r="S200" s="6">
        <v>0</v>
      </c>
      <c r="T200" s="6">
        <f t="shared" si="54"/>
        <v>0</v>
      </c>
      <c r="V200" s="6">
        <v>1763741.2</v>
      </c>
      <c r="W200" s="6">
        <f t="shared" si="55"/>
        <v>-6233.8000000000466</v>
      </c>
      <c r="X200" s="10">
        <f t="shared" si="56"/>
        <v>-3.5219706493029826E-3</v>
      </c>
      <c r="Y200" s="6">
        <v>-6675.2749999999069</v>
      </c>
      <c r="Z200" s="6">
        <v>-2174.6000000000931</v>
      </c>
      <c r="AA200" s="6">
        <v>2616.0749999999207</v>
      </c>
      <c r="AB200" s="6">
        <v>0</v>
      </c>
      <c r="AC200" s="6">
        <f t="shared" si="57"/>
        <v>-6233.8000000000793</v>
      </c>
      <c r="AE200" s="6">
        <v>1734700</v>
      </c>
      <c r="AF200" s="6">
        <f t="shared" si="58"/>
        <v>35275</v>
      </c>
      <c r="AG200" s="10">
        <f t="shared" si="63"/>
        <v>2.033492822966507E-2</v>
      </c>
      <c r="AI200" s="6">
        <f t="shared" si="59"/>
        <v>1734700</v>
      </c>
      <c r="AJ200" s="6">
        <f t="shared" si="60"/>
        <v>29041.199999999953</v>
      </c>
      <c r="AK200" s="10">
        <f t="shared" si="64"/>
        <v>1.6741338559981528E-2</v>
      </c>
      <c r="AM200" s="6">
        <f t="shared" si="61"/>
        <v>1734700</v>
      </c>
      <c r="AN200" s="6">
        <f t="shared" si="62"/>
        <v>35275</v>
      </c>
      <c r="AO200" s="10">
        <f t="shared" si="65"/>
        <v>2.033492822966507E-2</v>
      </c>
    </row>
    <row r="201" spans="1:41" x14ac:dyDescent="0.3">
      <c r="A201" s="3"/>
      <c r="B201" s="3" t="str">
        <f t="shared" si="50"/>
        <v>2345</v>
      </c>
      <c r="C201" s="3">
        <v>120070</v>
      </c>
      <c r="D201" s="3">
        <v>8552345</v>
      </c>
      <c r="E201" s="4" t="s">
        <v>48</v>
      </c>
      <c r="F201" s="4" t="s">
        <v>5</v>
      </c>
      <c r="G201" s="6">
        <v>415</v>
      </c>
      <c r="H201" s="6">
        <v>52499.999999999993</v>
      </c>
      <c r="I201" s="6">
        <v>1807134.1</v>
      </c>
      <c r="J201" s="6">
        <v>1769975</v>
      </c>
      <c r="K201" s="10">
        <f t="shared" si="51"/>
        <v>2.9051524178532181E-2</v>
      </c>
      <c r="M201" s="6">
        <v>1769975</v>
      </c>
      <c r="N201" s="6">
        <f t="shared" si="52"/>
        <v>0</v>
      </c>
      <c r="O201" s="10">
        <f t="shared" si="53"/>
        <v>0</v>
      </c>
      <c r="P201" s="6">
        <v>-6675.2749999999069</v>
      </c>
      <c r="Q201" s="6">
        <v>6675.2749999999069</v>
      </c>
      <c r="R201" s="6">
        <v>0</v>
      </c>
      <c r="S201" s="6">
        <v>0</v>
      </c>
      <c r="T201" s="6">
        <f t="shared" si="54"/>
        <v>0</v>
      </c>
      <c r="V201" s="6">
        <v>1763741.2</v>
      </c>
      <c r="W201" s="6">
        <f t="shared" si="55"/>
        <v>-6233.8000000000466</v>
      </c>
      <c r="X201" s="10">
        <f t="shared" si="56"/>
        <v>-3.5219706493029826E-3</v>
      </c>
      <c r="Y201" s="6">
        <v>-6675.2749999999069</v>
      </c>
      <c r="Z201" s="6">
        <v>-2174.6000000000931</v>
      </c>
      <c r="AA201" s="6">
        <v>2616.0749999999207</v>
      </c>
      <c r="AB201" s="6">
        <v>0</v>
      </c>
      <c r="AC201" s="6">
        <f t="shared" si="57"/>
        <v>-6233.8000000000793</v>
      </c>
      <c r="AE201" s="6">
        <v>1734700</v>
      </c>
      <c r="AF201" s="6">
        <f t="shared" si="58"/>
        <v>35275</v>
      </c>
      <c r="AG201" s="10">
        <f t="shared" si="63"/>
        <v>2.033492822966507E-2</v>
      </c>
      <c r="AI201" s="6">
        <f t="shared" si="59"/>
        <v>1734700</v>
      </c>
      <c r="AJ201" s="6">
        <f t="shared" si="60"/>
        <v>29041.199999999953</v>
      </c>
      <c r="AK201" s="10">
        <f t="shared" si="64"/>
        <v>1.6741338559981528E-2</v>
      </c>
      <c r="AM201" s="6">
        <f t="shared" si="61"/>
        <v>1734700</v>
      </c>
      <c r="AN201" s="6">
        <f t="shared" si="62"/>
        <v>35275</v>
      </c>
      <c r="AO201" s="10">
        <f t="shared" si="65"/>
        <v>2.033492822966507E-2</v>
      </c>
    </row>
    <row r="202" spans="1:41" x14ac:dyDescent="0.3">
      <c r="A202" s="3"/>
      <c r="B202" s="3" t="str">
        <f t="shared" si="50"/>
        <v>2367</v>
      </c>
      <c r="C202" s="3">
        <v>140725</v>
      </c>
      <c r="D202" s="3">
        <v>8552367</v>
      </c>
      <c r="E202" s="4" t="s">
        <v>164</v>
      </c>
      <c r="F202" s="4" t="s">
        <v>5</v>
      </c>
      <c r="G202" s="6">
        <v>416</v>
      </c>
      <c r="H202" s="6">
        <v>35940.000000000007</v>
      </c>
      <c r="I202" s="6">
        <v>1785789.2687776501</v>
      </c>
      <c r="J202" s="6">
        <v>1774240</v>
      </c>
      <c r="K202" s="10">
        <f t="shared" si="51"/>
        <v>2.0125554917574614E-2</v>
      </c>
      <c r="M202" s="6">
        <v>1774240</v>
      </c>
      <c r="N202" s="6">
        <f t="shared" si="52"/>
        <v>0</v>
      </c>
      <c r="O202" s="10">
        <f t="shared" si="53"/>
        <v>0</v>
      </c>
      <c r="P202" s="6">
        <v>-6691.3600000001024</v>
      </c>
      <c r="Q202" s="6">
        <v>6691.3600000001024</v>
      </c>
      <c r="R202" s="6">
        <v>0</v>
      </c>
      <c r="S202" s="6">
        <v>0</v>
      </c>
      <c r="T202" s="6">
        <f t="shared" si="54"/>
        <v>0</v>
      </c>
      <c r="V202" s="6">
        <v>1767996.44</v>
      </c>
      <c r="W202" s="6">
        <f t="shared" si="55"/>
        <v>-6243.5600000000559</v>
      </c>
      <c r="X202" s="10">
        <f t="shared" si="56"/>
        <v>-3.5190053205880014E-3</v>
      </c>
      <c r="Y202" s="6">
        <v>-6691.3600000001024</v>
      </c>
      <c r="Z202" s="6">
        <v>-2179.839999999851</v>
      </c>
      <c r="AA202" s="6">
        <v>2627.6399999999226</v>
      </c>
      <c r="AB202" s="6">
        <v>0</v>
      </c>
      <c r="AC202" s="6">
        <f t="shared" si="57"/>
        <v>-6243.5600000000304</v>
      </c>
      <c r="AE202" s="6">
        <v>1738880</v>
      </c>
      <c r="AF202" s="6">
        <f t="shared" si="58"/>
        <v>35360</v>
      </c>
      <c r="AG202" s="10">
        <f t="shared" si="63"/>
        <v>2.033492822966507E-2</v>
      </c>
      <c r="AI202" s="6">
        <f t="shared" si="59"/>
        <v>1738880</v>
      </c>
      <c r="AJ202" s="6">
        <f t="shared" si="60"/>
        <v>29116.439999999944</v>
      </c>
      <c r="AK202" s="10">
        <f t="shared" si="64"/>
        <v>1.6744364188443103E-2</v>
      </c>
      <c r="AM202" s="6">
        <f t="shared" si="61"/>
        <v>1738880</v>
      </c>
      <c r="AN202" s="6">
        <f t="shared" si="62"/>
        <v>35360</v>
      </c>
      <c r="AO202" s="10">
        <f t="shared" si="65"/>
        <v>2.033492822966507E-2</v>
      </c>
    </row>
    <row r="203" spans="1:41" x14ac:dyDescent="0.3">
      <c r="A203" s="3"/>
      <c r="B203" s="3" t="str">
        <f t="shared" si="50"/>
        <v>2167</v>
      </c>
      <c r="C203" s="3">
        <v>143251</v>
      </c>
      <c r="D203" s="3">
        <v>8552167</v>
      </c>
      <c r="E203" s="4" t="s">
        <v>139</v>
      </c>
      <c r="F203" s="4" t="s">
        <v>5</v>
      </c>
      <c r="G203" s="6">
        <v>416</v>
      </c>
      <c r="H203" s="6">
        <v>25939.999999999993</v>
      </c>
      <c r="I203" s="6">
        <v>1779707.7</v>
      </c>
      <c r="J203" s="6">
        <v>1774240</v>
      </c>
      <c r="K203" s="10">
        <f t="shared" si="51"/>
        <v>1.45754271895323E-2</v>
      </c>
      <c r="M203" s="6">
        <v>1774240</v>
      </c>
      <c r="N203" s="6">
        <f t="shared" si="52"/>
        <v>0</v>
      </c>
      <c r="O203" s="10">
        <f t="shared" si="53"/>
        <v>0</v>
      </c>
      <c r="P203" s="6">
        <v>-6691.3600000001024</v>
      </c>
      <c r="Q203" s="6">
        <v>6691.3600000001024</v>
      </c>
      <c r="R203" s="6">
        <v>0</v>
      </c>
      <c r="S203" s="6">
        <v>0</v>
      </c>
      <c r="T203" s="6">
        <f t="shared" si="54"/>
        <v>0</v>
      </c>
      <c r="V203" s="6">
        <v>1767996.44</v>
      </c>
      <c r="W203" s="6">
        <f t="shared" si="55"/>
        <v>-6243.5600000000559</v>
      </c>
      <c r="X203" s="10">
        <f t="shared" si="56"/>
        <v>-3.5190053205880014E-3</v>
      </c>
      <c r="Y203" s="6">
        <v>-6691.3600000001024</v>
      </c>
      <c r="Z203" s="6">
        <v>-2179.839999999851</v>
      </c>
      <c r="AA203" s="6">
        <v>2627.6399999999226</v>
      </c>
      <c r="AB203" s="6">
        <v>0</v>
      </c>
      <c r="AC203" s="6">
        <f t="shared" si="57"/>
        <v>-6243.5600000000304</v>
      </c>
      <c r="AE203" s="6">
        <v>1738880</v>
      </c>
      <c r="AF203" s="6">
        <f t="shared" si="58"/>
        <v>35360</v>
      </c>
      <c r="AG203" s="10">
        <f t="shared" si="63"/>
        <v>2.033492822966507E-2</v>
      </c>
      <c r="AI203" s="6">
        <f t="shared" si="59"/>
        <v>1738880</v>
      </c>
      <c r="AJ203" s="6">
        <f t="shared" si="60"/>
        <v>29116.439999999944</v>
      </c>
      <c r="AK203" s="10">
        <f t="shared" si="64"/>
        <v>1.6744364188443103E-2</v>
      </c>
      <c r="AM203" s="6">
        <f t="shared" si="61"/>
        <v>1738880</v>
      </c>
      <c r="AN203" s="6">
        <f t="shared" si="62"/>
        <v>35360</v>
      </c>
      <c r="AO203" s="10">
        <f t="shared" si="65"/>
        <v>2.033492822966507E-2</v>
      </c>
    </row>
    <row r="204" spans="1:41" x14ac:dyDescent="0.3">
      <c r="A204" s="3"/>
      <c r="B204" s="3" t="str">
        <f t="shared" si="50"/>
        <v>2021</v>
      </c>
      <c r="C204" s="3">
        <v>141222</v>
      </c>
      <c r="D204" s="3">
        <v>8552021</v>
      </c>
      <c r="E204" s="4" t="s">
        <v>104</v>
      </c>
      <c r="F204" s="4" t="s">
        <v>5</v>
      </c>
      <c r="G204" s="6">
        <v>417</v>
      </c>
      <c r="H204" s="6">
        <v>151830.00000000006</v>
      </c>
      <c r="I204" s="6">
        <v>1792072.9843904043</v>
      </c>
      <c r="J204" s="6">
        <v>1784218.9843904043</v>
      </c>
      <c r="K204" s="10">
        <f t="shared" si="51"/>
        <v>8.4723111905873019E-2</v>
      </c>
      <c r="M204" s="6">
        <v>1778505</v>
      </c>
      <c r="N204" s="6">
        <f t="shared" si="52"/>
        <v>-5713.9843904043082</v>
      </c>
      <c r="O204" s="10">
        <f t="shared" si="53"/>
        <v>-3.2025129428586065E-3</v>
      </c>
      <c r="P204" s="6">
        <v>-6707.4450000000652</v>
      </c>
      <c r="Q204" s="6">
        <v>993.46060959575698</v>
      </c>
      <c r="R204" s="6">
        <v>0</v>
      </c>
      <c r="S204" s="6">
        <v>0</v>
      </c>
      <c r="T204" s="6">
        <f t="shared" si="54"/>
        <v>-5713.9843904043082</v>
      </c>
      <c r="V204" s="6">
        <v>1777511.5393904042</v>
      </c>
      <c r="W204" s="6">
        <f t="shared" si="55"/>
        <v>-6707.4450000000652</v>
      </c>
      <c r="X204" s="10">
        <f t="shared" si="56"/>
        <v>-3.759317134657509E-3</v>
      </c>
      <c r="Y204" s="6">
        <v>-6707.4450000000652</v>
      </c>
      <c r="Z204" s="6">
        <v>0</v>
      </c>
      <c r="AA204" s="6">
        <v>0</v>
      </c>
      <c r="AB204" s="6">
        <v>0</v>
      </c>
      <c r="AC204" s="6">
        <f t="shared" si="57"/>
        <v>-6707.4450000000652</v>
      </c>
      <c r="AE204" s="6">
        <v>1743060</v>
      </c>
      <c r="AF204" s="6">
        <f t="shared" si="58"/>
        <v>35445</v>
      </c>
      <c r="AG204" s="10">
        <f t="shared" si="63"/>
        <v>2.033492822966507E-2</v>
      </c>
      <c r="AI204" s="6">
        <f t="shared" si="59"/>
        <v>1743060</v>
      </c>
      <c r="AJ204" s="6">
        <f t="shared" si="60"/>
        <v>34451.539390404243</v>
      </c>
      <c r="AK204" s="10">
        <f t="shared" si="64"/>
        <v>1.9764976185790647E-2</v>
      </c>
      <c r="AM204" s="6">
        <f t="shared" si="61"/>
        <v>1743060</v>
      </c>
      <c r="AN204" s="6">
        <f t="shared" si="62"/>
        <v>41158.984390404308</v>
      </c>
      <c r="AO204" s="10">
        <f t="shared" si="65"/>
        <v>2.3613062310192598E-2</v>
      </c>
    </row>
    <row r="205" spans="1:41" x14ac:dyDescent="0.3">
      <c r="A205" s="3"/>
      <c r="B205" s="3" t="str">
        <f t="shared" si="50"/>
        <v>2161</v>
      </c>
      <c r="C205" s="3">
        <v>138818</v>
      </c>
      <c r="D205" s="3">
        <v>8552161</v>
      </c>
      <c r="E205" s="4" t="s">
        <v>135</v>
      </c>
      <c r="F205" s="4" t="s">
        <v>5</v>
      </c>
      <c r="G205" s="6">
        <v>418</v>
      </c>
      <c r="H205" s="6">
        <v>40180</v>
      </c>
      <c r="I205" s="6">
        <v>1788033.3</v>
      </c>
      <c r="J205" s="6">
        <v>1782770</v>
      </c>
      <c r="K205" s="10">
        <f t="shared" si="51"/>
        <v>2.247161727916365E-2</v>
      </c>
      <c r="M205" s="6">
        <v>1782770</v>
      </c>
      <c r="N205" s="6">
        <f t="shared" si="52"/>
        <v>0</v>
      </c>
      <c r="O205" s="10">
        <f t="shared" si="53"/>
        <v>0</v>
      </c>
      <c r="P205" s="6">
        <v>-6723.5300000000279</v>
      </c>
      <c r="Q205" s="6">
        <v>6723.5300000000279</v>
      </c>
      <c r="R205" s="6">
        <v>0</v>
      </c>
      <c r="S205" s="6">
        <v>0</v>
      </c>
      <c r="T205" s="6">
        <f t="shared" si="54"/>
        <v>0</v>
      </c>
      <c r="V205" s="6">
        <v>1776506.9200000002</v>
      </c>
      <c r="W205" s="6">
        <f t="shared" si="55"/>
        <v>-6263.0799999998417</v>
      </c>
      <c r="X205" s="10">
        <f t="shared" si="56"/>
        <v>-3.5131172276849183E-3</v>
      </c>
      <c r="Y205" s="6">
        <v>-6723.5300000000279</v>
      </c>
      <c r="Z205" s="6">
        <v>-2190.3199999998324</v>
      </c>
      <c r="AA205" s="6">
        <v>2650.7699999999236</v>
      </c>
      <c r="AB205" s="6">
        <v>0</v>
      </c>
      <c r="AC205" s="6">
        <f t="shared" si="57"/>
        <v>-6263.0799999999363</v>
      </c>
      <c r="AE205" s="6">
        <v>1747240</v>
      </c>
      <c r="AF205" s="6">
        <f t="shared" si="58"/>
        <v>35530</v>
      </c>
      <c r="AG205" s="10">
        <f t="shared" si="63"/>
        <v>2.033492822966507E-2</v>
      </c>
      <c r="AI205" s="6">
        <f t="shared" si="59"/>
        <v>1747240</v>
      </c>
      <c r="AJ205" s="6">
        <f t="shared" si="60"/>
        <v>29266.920000000158</v>
      </c>
      <c r="AK205" s="10">
        <f t="shared" si="64"/>
        <v>1.675037201529278E-2</v>
      </c>
      <c r="AM205" s="6">
        <f t="shared" si="61"/>
        <v>1747240</v>
      </c>
      <c r="AN205" s="6">
        <f t="shared" si="62"/>
        <v>35530</v>
      </c>
      <c r="AO205" s="10">
        <f t="shared" si="65"/>
        <v>2.033492822966507E-2</v>
      </c>
    </row>
    <row r="206" spans="1:41" x14ac:dyDescent="0.3">
      <c r="A206" s="3"/>
      <c r="B206" s="3" t="str">
        <f t="shared" si="50"/>
        <v>2331</v>
      </c>
      <c r="C206" s="3">
        <v>138906</v>
      </c>
      <c r="D206" s="3">
        <v>8552331</v>
      </c>
      <c r="E206" s="4" t="s">
        <v>156</v>
      </c>
      <c r="F206" s="4" t="s">
        <v>5</v>
      </c>
      <c r="G206" s="6">
        <v>418</v>
      </c>
      <c r="H206" s="6">
        <v>32520.000000000015</v>
      </c>
      <c r="I206" s="6">
        <v>1790639.4</v>
      </c>
      <c r="J206" s="6">
        <v>1782770</v>
      </c>
      <c r="K206" s="10">
        <f t="shared" si="51"/>
        <v>1.8161110494943882E-2</v>
      </c>
      <c r="M206" s="6">
        <v>1782770</v>
      </c>
      <c r="N206" s="6">
        <f t="shared" si="52"/>
        <v>0</v>
      </c>
      <c r="O206" s="10">
        <f t="shared" si="53"/>
        <v>0</v>
      </c>
      <c r="P206" s="6">
        <v>-6723.5300000000279</v>
      </c>
      <c r="Q206" s="6">
        <v>6723.5300000000279</v>
      </c>
      <c r="R206" s="6">
        <v>0</v>
      </c>
      <c r="S206" s="6">
        <v>0</v>
      </c>
      <c r="T206" s="6">
        <f t="shared" si="54"/>
        <v>0</v>
      </c>
      <c r="V206" s="6">
        <v>1776506.9200000002</v>
      </c>
      <c r="W206" s="6">
        <f t="shared" si="55"/>
        <v>-6263.0799999998417</v>
      </c>
      <c r="X206" s="10">
        <f t="shared" si="56"/>
        <v>-3.5131172276849183E-3</v>
      </c>
      <c r="Y206" s="6">
        <v>-6723.5300000000279</v>
      </c>
      <c r="Z206" s="6">
        <v>-2190.3199999998324</v>
      </c>
      <c r="AA206" s="6">
        <v>2650.7699999999236</v>
      </c>
      <c r="AB206" s="6">
        <v>0</v>
      </c>
      <c r="AC206" s="6">
        <f t="shared" si="57"/>
        <v>-6263.0799999999363</v>
      </c>
      <c r="AE206" s="6">
        <v>1747240</v>
      </c>
      <c r="AF206" s="6">
        <f t="shared" si="58"/>
        <v>35530</v>
      </c>
      <c r="AG206" s="10">
        <f t="shared" si="63"/>
        <v>2.033492822966507E-2</v>
      </c>
      <c r="AI206" s="6">
        <f t="shared" si="59"/>
        <v>1747240</v>
      </c>
      <c r="AJ206" s="6">
        <f t="shared" si="60"/>
        <v>29266.920000000158</v>
      </c>
      <c r="AK206" s="10">
        <f t="shared" si="64"/>
        <v>1.675037201529278E-2</v>
      </c>
      <c r="AM206" s="6">
        <f t="shared" si="61"/>
        <v>1747240</v>
      </c>
      <c r="AN206" s="6">
        <f t="shared" si="62"/>
        <v>35530</v>
      </c>
      <c r="AO206" s="10">
        <f t="shared" si="65"/>
        <v>2.033492822966507E-2</v>
      </c>
    </row>
    <row r="207" spans="1:41" x14ac:dyDescent="0.3">
      <c r="A207" s="3"/>
      <c r="B207" s="3" t="str">
        <f t="shared" si="50"/>
        <v>2012</v>
      </c>
      <c r="C207" s="3">
        <v>140608</v>
      </c>
      <c r="D207" s="3">
        <v>8552012</v>
      </c>
      <c r="E207" s="4" t="s">
        <v>99</v>
      </c>
      <c r="F207" s="4" t="s">
        <v>5</v>
      </c>
      <c r="G207" s="6">
        <v>419</v>
      </c>
      <c r="H207" s="6">
        <v>88120.000000000029</v>
      </c>
      <c r="I207" s="6">
        <v>1796539.6</v>
      </c>
      <c r="J207" s="6">
        <v>1787035</v>
      </c>
      <c r="K207" s="10">
        <f t="shared" si="51"/>
        <v>4.9049851169437081E-2</v>
      </c>
      <c r="M207" s="6">
        <v>1787035</v>
      </c>
      <c r="N207" s="6">
        <f t="shared" si="52"/>
        <v>0</v>
      </c>
      <c r="O207" s="10">
        <f t="shared" si="53"/>
        <v>0</v>
      </c>
      <c r="P207" s="6">
        <v>-6739.6149999999907</v>
      </c>
      <c r="Q207" s="6">
        <v>6739.6149999999907</v>
      </c>
      <c r="R207" s="6">
        <v>0</v>
      </c>
      <c r="S207" s="6">
        <v>0</v>
      </c>
      <c r="T207" s="6">
        <f t="shared" si="54"/>
        <v>0</v>
      </c>
      <c r="V207" s="6">
        <v>1780762.16</v>
      </c>
      <c r="W207" s="6">
        <f t="shared" si="55"/>
        <v>-6272.8400000000838</v>
      </c>
      <c r="X207" s="10">
        <f t="shared" si="56"/>
        <v>-3.5101942603251103E-3</v>
      </c>
      <c r="Y207" s="6">
        <v>-6739.6149999999907</v>
      </c>
      <c r="Z207" s="6">
        <v>-2195.559999999823</v>
      </c>
      <c r="AA207" s="6">
        <v>2662.3349999997286</v>
      </c>
      <c r="AB207" s="6">
        <v>0</v>
      </c>
      <c r="AC207" s="6">
        <f t="shared" si="57"/>
        <v>-6272.8400000000856</v>
      </c>
      <c r="AE207" s="6">
        <v>1751420</v>
      </c>
      <c r="AF207" s="6">
        <f t="shared" si="58"/>
        <v>35615</v>
      </c>
      <c r="AG207" s="10">
        <f t="shared" si="63"/>
        <v>2.033492822966507E-2</v>
      </c>
      <c r="AI207" s="6">
        <f t="shared" si="59"/>
        <v>1751420</v>
      </c>
      <c r="AJ207" s="6">
        <f t="shared" si="60"/>
        <v>29342.159999999916</v>
      </c>
      <c r="AK207" s="10">
        <f t="shared" si="64"/>
        <v>1.6753354420984069E-2</v>
      </c>
      <c r="AM207" s="6">
        <f t="shared" si="61"/>
        <v>1751420</v>
      </c>
      <c r="AN207" s="6">
        <f t="shared" si="62"/>
        <v>35615</v>
      </c>
      <c r="AO207" s="10">
        <f t="shared" si="65"/>
        <v>2.033492822966507E-2</v>
      </c>
    </row>
    <row r="208" spans="1:41" x14ac:dyDescent="0.3">
      <c r="A208" s="3"/>
      <c r="B208" s="3" t="str">
        <f t="shared" si="50"/>
        <v>2170</v>
      </c>
      <c r="C208" s="3">
        <v>119978</v>
      </c>
      <c r="D208" s="3">
        <v>8552170</v>
      </c>
      <c r="E208" s="4" t="s">
        <v>40</v>
      </c>
      <c r="F208" s="4" t="s">
        <v>5</v>
      </c>
      <c r="G208" s="6">
        <v>420</v>
      </c>
      <c r="H208" s="6">
        <v>21920.000000000007</v>
      </c>
      <c r="I208" s="6">
        <v>1835501.5</v>
      </c>
      <c r="J208" s="6">
        <v>1791300</v>
      </c>
      <c r="K208" s="10">
        <f t="shared" si="51"/>
        <v>1.1942240308711275E-2</v>
      </c>
      <c r="M208" s="6">
        <v>1791300</v>
      </c>
      <c r="N208" s="6">
        <f t="shared" si="52"/>
        <v>0</v>
      </c>
      <c r="O208" s="10">
        <f t="shared" si="53"/>
        <v>0</v>
      </c>
      <c r="P208" s="6">
        <v>-6755.6999999999534</v>
      </c>
      <c r="Q208" s="6">
        <v>6755.6999999999534</v>
      </c>
      <c r="R208" s="6">
        <v>0</v>
      </c>
      <c r="S208" s="6">
        <v>0</v>
      </c>
      <c r="T208" s="6">
        <f t="shared" si="54"/>
        <v>0</v>
      </c>
      <c r="V208" s="6">
        <v>1785017.4</v>
      </c>
      <c r="W208" s="6">
        <f t="shared" si="55"/>
        <v>-6282.6000000000931</v>
      </c>
      <c r="X208" s="10">
        <f t="shared" si="56"/>
        <v>-3.5072852118573621E-3</v>
      </c>
      <c r="Y208" s="6">
        <v>-6755.6999999999534</v>
      </c>
      <c r="Z208" s="6">
        <v>-2200.8000000000466</v>
      </c>
      <c r="AA208" s="6">
        <v>2673.8999999999196</v>
      </c>
      <c r="AB208" s="6">
        <v>0</v>
      </c>
      <c r="AC208" s="6">
        <f t="shared" si="57"/>
        <v>-6282.6000000000804</v>
      </c>
      <c r="AE208" s="6">
        <v>1755600</v>
      </c>
      <c r="AF208" s="6">
        <f t="shared" si="58"/>
        <v>35700</v>
      </c>
      <c r="AG208" s="10">
        <f t="shared" si="63"/>
        <v>2.033492822966507E-2</v>
      </c>
      <c r="AI208" s="6">
        <f t="shared" si="59"/>
        <v>1755600</v>
      </c>
      <c r="AJ208" s="6">
        <f t="shared" si="60"/>
        <v>29417.399999999907</v>
      </c>
      <c r="AK208" s="10">
        <f t="shared" si="64"/>
        <v>1.6756322624743625E-2</v>
      </c>
      <c r="AM208" s="6">
        <f t="shared" si="61"/>
        <v>1755600</v>
      </c>
      <c r="AN208" s="6">
        <f t="shared" si="62"/>
        <v>35700</v>
      </c>
      <c r="AO208" s="10">
        <f t="shared" si="65"/>
        <v>2.033492822966507E-2</v>
      </c>
    </row>
    <row r="209" spans="1:41" x14ac:dyDescent="0.3">
      <c r="A209" s="3"/>
      <c r="B209" s="3" t="str">
        <f t="shared" si="50"/>
        <v>2354</v>
      </c>
      <c r="C209" s="3">
        <v>120079</v>
      </c>
      <c r="D209" s="3">
        <v>8552354</v>
      </c>
      <c r="E209" s="4" t="s">
        <v>49</v>
      </c>
      <c r="F209" s="4" t="s">
        <v>5</v>
      </c>
      <c r="G209" s="6">
        <v>421</v>
      </c>
      <c r="H209" s="6">
        <v>112620.00000000004</v>
      </c>
      <c r="I209" s="6">
        <v>1822137</v>
      </c>
      <c r="J209" s="6">
        <v>1795565</v>
      </c>
      <c r="K209" s="10">
        <f t="shared" si="51"/>
        <v>6.1806549123364515E-2</v>
      </c>
      <c r="M209" s="6">
        <v>1795565</v>
      </c>
      <c r="N209" s="6">
        <f t="shared" si="52"/>
        <v>0</v>
      </c>
      <c r="O209" s="10">
        <f t="shared" si="53"/>
        <v>0</v>
      </c>
      <c r="P209" s="6">
        <v>-6771.7849999999162</v>
      </c>
      <c r="Q209" s="6">
        <v>6771.7849999999162</v>
      </c>
      <c r="R209" s="6">
        <v>0</v>
      </c>
      <c r="S209" s="6">
        <v>0</v>
      </c>
      <c r="T209" s="6">
        <f t="shared" si="54"/>
        <v>0</v>
      </c>
      <c r="V209" s="6">
        <v>1789272.64</v>
      </c>
      <c r="W209" s="6">
        <f t="shared" si="55"/>
        <v>-6292.3600000001024</v>
      </c>
      <c r="X209" s="10">
        <f t="shared" si="56"/>
        <v>-3.5043899830972994E-3</v>
      </c>
      <c r="Y209" s="6">
        <v>-6771.7849999999162</v>
      </c>
      <c r="Z209" s="6">
        <v>-2206.0400000000373</v>
      </c>
      <c r="AA209" s="6">
        <v>2685.4649999999224</v>
      </c>
      <c r="AB209" s="6">
        <v>0</v>
      </c>
      <c r="AC209" s="6">
        <f t="shared" si="57"/>
        <v>-6292.3600000000315</v>
      </c>
      <c r="AE209" s="6">
        <v>1759780</v>
      </c>
      <c r="AF209" s="6">
        <f t="shared" si="58"/>
        <v>35785</v>
      </c>
      <c r="AG209" s="10">
        <f t="shared" si="63"/>
        <v>2.033492822966507E-2</v>
      </c>
      <c r="AI209" s="6">
        <f t="shared" si="59"/>
        <v>1759780</v>
      </c>
      <c r="AJ209" s="6">
        <f t="shared" si="60"/>
        <v>29492.639999999898</v>
      </c>
      <c r="AK209" s="10">
        <f t="shared" si="64"/>
        <v>1.6759276727772731E-2</v>
      </c>
      <c r="AM209" s="6">
        <f t="shared" si="61"/>
        <v>1759780</v>
      </c>
      <c r="AN209" s="6">
        <f t="shared" si="62"/>
        <v>35785</v>
      </c>
      <c r="AO209" s="10">
        <f t="shared" si="65"/>
        <v>2.033492822966507E-2</v>
      </c>
    </row>
    <row r="210" spans="1:41" x14ac:dyDescent="0.3">
      <c r="A210" s="3"/>
      <c r="B210" s="3" t="str">
        <f t="shared" si="50"/>
        <v>2333</v>
      </c>
      <c r="C210" s="3">
        <v>139739</v>
      </c>
      <c r="D210" s="3">
        <v>8552333</v>
      </c>
      <c r="E210" s="4" t="s">
        <v>157</v>
      </c>
      <c r="F210" s="4" t="s">
        <v>5</v>
      </c>
      <c r="G210" s="6">
        <v>424</v>
      </c>
      <c r="H210" s="6">
        <v>34317.76722090262</v>
      </c>
      <c r="I210" s="6">
        <v>1814627.6</v>
      </c>
      <c r="J210" s="6">
        <v>1808360</v>
      </c>
      <c r="K210" s="10">
        <f t="shared" si="51"/>
        <v>1.8911741021079266E-2</v>
      </c>
      <c r="M210" s="6">
        <v>1808360</v>
      </c>
      <c r="N210" s="6">
        <f t="shared" si="52"/>
        <v>0</v>
      </c>
      <c r="O210" s="10">
        <f t="shared" si="53"/>
        <v>0</v>
      </c>
      <c r="P210" s="6">
        <v>-6820.0400000000373</v>
      </c>
      <c r="Q210" s="6">
        <v>6820.0400000000373</v>
      </c>
      <c r="R210" s="6">
        <v>0</v>
      </c>
      <c r="S210" s="6">
        <v>0</v>
      </c>
      <c r="T210" s="6">
        <f t="shared" si="54"/>
        <v>0</v>
      </c>
      <c r="V210" s="6">
        <v>1802038.3599999999</v>
      </c>
      <c r="W210" s="6">
        <f t="shared" si="55"/>
        <v>-6321.6400000001304</v>
      </c>
      <c r="X210" s="10">
        <f t="shared" si="56"/>
        <v>-3.4957862372537161E-3</v>
      </c>
      <c r="Y210" s="6">
        <v>-6820.0400000000373</v>
      </c>
      <c r="Z210" s="6">
        <v>-2221.7599999997765</v>
      </c>
      <c r="AA210" s="6">
        <v>2720.1599999997297</v>
      </c>
      <c r="AB210" s="6">
        <v>0</v>
      </c>
      <c r="AC210" s="6">
        <f t="shared" si="57"/>
        <v>-6321.640000000084</v>
      </c>
      <c r="AE210" s="6">
        <v>1772320</v>
      </c>
      <c r="AF210" s="6">
        <f t="shared" si="58"/>
        <v>36040</v>
      </c>
      <c r="AG210" s="10">
        <f t="shared" si="63"/>
        <v>2.033492822966507E-2</v>
      </c>
      <c r="AI210" s="6">
        <f t="shared" si="59"/>
        <v>1772320</v>
      </c>
      <c r="AJ210" s="6">
        <f t="shared" si="60"/>
        <v>29718.35999999987</v>
      </c>
      <c r="AK210" s="10">
        <f t="shared" si="64"/>
        <v>1.6768055430170549E-2</v>
      </c>
      <c r="AM210" s="6">
        <f t="shared" si="61"/>
        <v>1772320</v>
      </c>
      <c r="AN210" s="6">
        <f t="shared" si="62"/>
        <v>36040</v>
      </c>
      <c r="AO210" s="10">
        <f t="shared" si="65"/>
        <v>2.033492822966507E-2</v>
      </c>
    </row>
    <row r="211" spans="1:41" x14ac:dyDescent="0.3">
      <c r="A211" s="3"/>
      <c r="B211" s="3" t="str">
        <f t="shared" si="50"/>
        <v>2024</v>
      </c>
      <c r="C211" s="3">
        <v>119915</v>
      </c>
      <c r="D211" s="3">
        <v>8552024</v>
      </c>
      <c r="E211" s="4" t="s">
        <v>12</v>
      </c>
      <c r="F211" s="4" t="s">
        <v>5</v>
      </c>
      <c r="G211" s="6">
        <v>431</v>
      </c>
      <c r="H211" s="6">
        <v>86130.000000000058</v>
      </c>
      <c r="I211" s="6">
        <v>1876805.9</v>
      </c>
      <c r="J211" s="6">
        <v>1838215</v>
      </c>
      <c r="K211" s="10">
        <f t="shared" si="51"/>
        <v>4.5891799466316718E-2</v>
      </c>
      <c r="M211" s="6">
        <v>1838215</v>
      </c>
      <c r="N211" s="6">
        <f t="shared" si="52"/>
        <v>0</v>
      </c>
      <c r="O211" s="10">
        <f t="shared" si="53"/>
        <v>0</v>
      </c>
      <c r="P211" s="6">
        <v>-6932.6350000000093</v>
      </c>
      <c r="Q211" s="6">
        <v>6932.6350000002421</v>
      </c>
      <c r="R211" s="6">
        <v>0</v>
      </c>
      <c r="S211" s="6">
        <v>0</v>
      </c>
      <c r="T211" s="6">
        <f t="shared" si="54"/>
        <v>2.3283064365386963E-10</v>
      </c>
      <c r="V211" s="6">
        <v>1831825.0400000003</v>
      </c>
      <c r="W211" s="6">
        <f t="shared" si="55"/>
        <v>-6389.9599999997299</v>
      </c>
      <c r="X211" s="10">
        <f t="shared" si="56"/>
        <v>-3.4761766169897046E-3</v>
      </c>
      <c r="Y211" s="6">
        <v>-6932.6350000000093</v>
      </c>
      <c r="Z211" s="6">
        <v>-2258.4399999997113</v>
      </c>
      <c r="AA211" s="6">
        <v>2801.1150000001144</v>
      </c>
      <c r="AB211" s="6">
        <v>0</v>
      </c>
      <c r="AC211" s="6">
        <f t="shared" si="57"/>
        <v>-6389.9599999996062</v>
      </c>
      <c r="AE211" s="6">
        <v>1801580</v>
      </c>
      <c r="AF211" s="6">
        <f t="shared" si="58"/>
        <v>36635</v>
      </c>
      <c r="AG211" s="10">
        <f t="shared" si="63"/>
        <v>2.033492822966507E-2</v>
      </c>
      <c r="AI211" s="6">
        <f t="shared" si="59"/>
        <v>1801580</v>
      </c>
      <c r="AJ211" s="6">
        <f t="shared" si="60"/>
        <v>30245.04000000027</v>
      </c>
      <c r="AK211" s="10">
        <f t="shared" si="64"/>
        <v>1.6788063810655243E-2</v>
      </c>
      <c r="AM211" s="6">
        <f t="shared" si="61"/>
        <v>1801580</v>
      </c>
      <c r="AN211" s="6">
        <f t="shared" si="62"/>
        <v>36635</v>
      </c>
      <c r="AO211" s="10">
        <f t="shared" si="65"/>
        <v>2.033492822966507E-2</v>
      </c>
    </row>
    <row r="212" spans="1:41" x14ac:dyDescent="0.3">
      <c r="A212" s="3"/>
      <c r="B212" s="3" t="str">
        <f t="shared" si="50"/>
        <v>2189</v>
      </c>
      <c r="C212" s="3">
        <v>145619</v>
      </c>
      <c r="D212" s="3">
        <v>8552189</v>
      </c>
      <c r="E212" s="4" t="s">
        <v>148</v>
      </c>
      <c r="F212" s="4" t="s">
        <v>5</v>
      </c>
      <c r="G212" s="6">
        <v>445</v>
      </c>
      <c r="H212" s="6">
        <v>56830.000000000015</v>
      </c>
      <c r="I212" s="6">
        <v>1903444.2</v>
      </c>
      <c r="J212" s="6">
        <v>1897925</v>
      </c>
      <c r="K212" s="10">
        <f t="shared" si="51"/>
        <v>2.9856404511358944E-2</v>
      </c>
      <c r="M212" s="6">
        <v>1897925</v>
      </c>
      <c r="N212" s="6">
        <f t="shared" si="52"/>
        <v>0</v>
      </c>
      <c r="O212" s="10">
        <f t="shared" si="53"/>
        <v>0</v>
      </c>
      <c r="P212" s="6">
        <v>-7157.8249999999534</v>
      </c>
      <c r="Q212" s="6">
        <v>7157.8249999999534</v>
      </c>
      <c r="R212" s="6">
        <v>0</v>
      </c>
      <c r="S212" s="6">
        <v>0</v>
      </c>
      <c r="T212" s="6">
        <f t="shared" si="54"/>
        <v>0</v>
      </c>
      <c r="V212" s="6">
        <v>1891398.4</v>
      </c>
      <c r="W212" s="6">
        <f t="shared" si="55"/>
        <v>-6526.6000000000931</v>
      </c>
      <c r="X212" s="10">
        <f t="shared" si="56"/>
        <v>-3.4388081720827181E-3</v>
      </c>
      <c r="Y212" s="6">
        <v>-7157.8249999999534</v>
      </c>
      <c r="Z212" s="6">
        <v>-2331.8000000000466</v>
      </c>
      <c r="AA212" s="6">
        <v>2963.024999999916</v>
      </c>
      <c r="AB212" s="6">
        <v>0</v>
      </c>
      <c r="AC212" s="6">
        <f t="shared" si="57"/>
        <v>-6526.600000000084</v>
      </c>
      <c r="AE212" s="6">
        <v>1860100</v>
      </c>
      <c r="AF212" s="6">
        <f t="shared" si="58"/>
        <v>37825</v>
      </c>
      <c r="AG212" s="10">
        <f t="shared" si="63"/>
        <v>2.033492822966507E-2</v>
      </c>
      <c r="AI212" s="6">
        <f t="shared" si="59"/>
        <v>1860100</v>
      </c>
      <c r="AJ212" s="6">
        <f t="shared" si="60"/>
        <v>31298.399999999907</v>
      </c>
      <c r="AK212" s="10">
        <f t="shared" si="64"/>
        <v>1.6826192140207464E-2</v>
      </c>
      <c r="AM212" s="6">
        <f t="shared" si="61"/>
        <v>1860100</v>
      </c>
      <c r="AN212" s="6">
        <f t="shared" si="62"/>
        <v>37825</v>
      </c>
      <c r="AO212" s="10">
        <f t="shared" si="65"/>
        <v>2.033492822966507E-2</v>
      </c>
    </row>
    <row r="213" spans="1:41" x14ac:dyDescent="0.3">
      <c r="A213" s="3"/>
      <c r="B213" s="3" t="str">
        <f t="shared" si="50"/>
        <v>3074</v>
      </c>
      <c r="C213" s="3">
        <v>139874</v>
      </c>
      <c r="D213" s="3">
        <v>8553074</v>
      </c>
      <c r="E213" s="4" t="s">
        <v>193</v>
      </c>
      <c r="F213" s="4" t="s">
        <v>5</v>
      </c>
      <c r="G213" s="6">
        <v>447</v>
      </c>
      <c r="H213" s="6">
        <v>49889.999999999985</v>
      </c>
      <c r="I213" s="6">
        <v>1919025.6</v>
      </c>
      <c r="J213" s="6">
        <v>1906455</v>
      </c>
      <c r="K213" s="10">
        <f t="shared" si="51"/>
        <v>2.5997568766148813E-2</v>
      </c>
      <c r="M213" s="6">
        <v>1906455</v>
      </c>
      <c r="N213" s="6">
        <f t="shared" si="52"/>
        <v>0</v>
      </c>
      <c r="O213" s="10">
        <f t="shared" si="53"/>
        <v>0</v>
      </c>
      <c r="P213" s="6">
        <v>-7189.9950000001118</v>
      </c>
      <c r="Q213" s="6">
        <v>7189.9950000001118</v>
      </c>
      <c r="R213" s="6">
        <v>0</v>
      </c>
      <c r="S213" s="6">
        <v>0</v>
      </c>
      <c r="T213" s="6">
        <f t="shared" si="54"/>
        <v>0</v>
      </c>
      <c r="V213" s="6">
        <v>1899908.8800000001</v>
      </c>
      <c r="W213" s="6">
        <f t="shared" si="55"/>
        <v>-6546.1199999998789</v>
      </c>
      <c r="X213" s="10">
        <f t="shared" si="56"/>
        <v>-3.4336609046633037E-3</v>
      </c>
      <c r="Y213" s="6">
        <v>-7189.9950000001118</v>
      </c>
      <c r="Z213" s="6">
        <v>-2342.2799999997951</v>
      </c>
      <c r="AA213" s="6">
        <v>2986.1549999999174</v>
      </c>
      <c r="AB213" s="6">
        <v>0</v>
      </c>
      <c r="AC213" s="6">
        <f t="shared" si="57"/>
        <v>-6546.1199999999899</v>
      </c>
      <c r="AE213" s="6">
        <v>1868460</v>
      </c>
      <c r="AF213" s="6">
        <f t="shared" si="58"/>
        <v>37995</v>
      </c>
      <c r="AG213" s="10">
        <f t="shared" si="63"/>
        <v>2.033492822966507E-2</v>
      </c>
      <c r="AI213" s="6">
        <f t="shared" si="59"/>
        <v>1868460</v>
      </c>
      <c r="AJ213" s="6">
        <f t="shared" si="60"/>
        <v>31448.880000000121</v>
      </c>
      <c r="AK213" s="10">
        <f t="shared" si="64"/>
        <v>1.6831444076940434E-2</v>
      </c>
      <c r="AM213" s="6">
        <f t="shared" si="61"/>
        <v>1868460</v>
      </c>
      <c r="AN213" s="6">
        <f t="shared" si="62"/>
        <v>37995</v>
      </c>
      <c r="AO213" s="10">
        <f t="shared" si="65"/>
        <v>2.033492822966507E-2</v>
      </c>
    </row>
    <row r="214" spans="1:41" x14ac:dyDescent="0.3">
      <c r="A214" s="3"/>
      <c r="B214" s="3" t="str">
        <f t="shared" si="50"/>
        <v>2384</v>
      </c>
      <c r="C214" s="3">
        <v>145620</v>
      </c>
      <c r="D214" s="3">
        <v>8552384</v>
      </c>
      <c r="E214" s="4" t="s">
        <v>172</v>
      </c>
      <c r="F214" s="4" t="s">
        <v>5</v>
      </c>
      <c r="G214" s="6">
        <v>448</v>
      </c>
      <c r="H214" s="6">
        <v>33339.999999999993</v>
      </c>
      <c r="I214" s="6">
        <v>1918589.4</v>
      </c>
      <c r="J214" s="6">
        <v>1910720</v>
      </c>
      <c r="K214" s="10">
        <f t="shared" si="51"/>
        <v>1.7377350255349058E-2</v>
      </c>
      <c r="M214" s="6">
        <v>1910720</v>
      </c>
      <c r="N214" s="6">
        <f t="shared" si="52"/>
        <v>0</v>
      </c>
      <c r="O214" s="10">
        <f t="shared" si="53"/>
        <v>0</v>
      </c>
      <c r="P214" s="6">
        <v>-7206.0800000000745</v>
      </c>
      <c r="Q214" s="6">
        <v>7206.0800000000745</v>
      </c>
      <c r="R214" s="6">
        <v>0</v>
      </c>
      <c r="S214" s="6">
        <v>0</v>
      </c>
      <c r="T214" s="6">
        <f t="shared" si="54"/>
        <v>0</v>
      </c>
      <c r="V214" s="6">
        <v>1904164.12</v>
      </c>
      <c r="W214" s="6">
        <f t="shared" si="55"/>
        <v>-6555.8799999998882</v>
      </c>
      <c r="X214" s="10">
        <f t="shared" si="56"/>
        <v>-3.4311045051079636E-3</v>
      </c>
      <c r="Y214" s="6">
        <v>-7206.0800000000745</v>
      </c>
      <c r="Z214" s="6">
        <v>-2347.5199999997858</v>
      </c>
      <c r="AA214" s="6">
        <v>2997.7199999999157</v>
      </c>
      <c r="AB214" s="6">
        <v>0</v>
      </c>
      <c r="AC214" s="6">
        <f t="shared" si="57"/>
        <v>-6555.8799999999446</v>
      </c>
      <c r="AE214" s="6">
        <v>1872640</v>
      </c>
      <c r="AF214" s="6">
        <f t="shared" si="58"/>
        <v>38080</v>
      </c>
      <c r="AG214" s="10">
        <f t="shared" si="63"/>
        <v>2.033492822966507E-2</v>
      </c>
      <c r="AI214" s="6">
        <f t="shared" si="59"/>
        <v>1872640</v>
      </c>
      <c r="AJ214" s="6">
        <f t="shared" si="60"/>
        <v>31524.120000000112</v>
      </c>
      <c r="AK214" s="10">
        <f t="shared" si="64"/>
        <v>1.6834052460697257E-2</v>
      </c>
      <c r="AM214" s="6">
        <f t="shared" si="61"/>
        <v>1872640</v>
      </c>
      <c r="AN214" s="6">
        <f t="shared" si="62"/>
        <v>38080</v>
      </c>
      <c r="AO214" s="10">
        <f t="shared" si="65"/>
        <v>2.033492822966507E-2</v>
      </c>
    </row>
    <row r="215" spans="1:41" x14ac:dyDescent="0.3">
      <c r="A215" s="3"/>
      <c r="B215" s="3" t="str">
        <f t="shared" si="50"/>
        <v>2368</v>
      </c>
      <c r="C215" s="3">
        <v>140746</v>
      </c>
      <c r="D215" s="3">
        <v>8552368</v>
      </c>
      <c r="E215" s="4" t="s">
        <v>165</v>
      </c>
      <c r="F215" s="4" t="s">
        <v>5</v>
      </c>
      <c r="G215" s="6">
        <v>482</v>
      </c>
      <c r="H215" s="6">
        <v>69010.000000000029</v>
      </c>
      <c r="I215" s="6">
        <v>2063023</v>
      </c>
      <c r="J215" s="6">
        <v>2055730</v>
      </c>
      <c r="K215" s="10">
        <f t="shared" si="51"/>
        <v>3.3450911599143603E-2</v>
      </c>
      <c r="M215" s="6">
        <v>2055730</v>
      </c>
      <c r="N215" s="6">
        <f t="shared" si="52"/>
        <v>0</v>
      </c>
      <c r="O215" s="10">
        <f t="shared" si="53"/>
        <v>0</v>
      </c>
      <c r="P215" s="6">
        <v>-7752.9699999999721</v>
      </c>
      <c r="Q215" s="6">
        <v>7752.9699999999721</v>
      </c>
      <c r="R215" s="6">
        <v>0</v>
      </c>
      <c r="S215" s="6">
        <v>0</v>
      </c>
      <c r="T215" s="6">
        <f t="shared" si="54"/>
        <v>0</v>
      </c>
      <c r="V215" s="6">
        <v>2048842.28</v>
      </c>
      <c r="W215" s="6">
        <f t="shared" si="55"/>
        <v>-6887.7199999999721</v>
      </c>
      <c r="X215" s="10">
        <f t="shared" si="56"/>
        <v>-3.3504983631118738E-3</v>
      </c>
      <c r="Y215" s="6">
        <v>-7752.9699999999721</v>
      </c>
      <c r="Z215" s="6">
        <v>-2525.6799999999348</v>
      </c>
      <c r="AA215" s="6">
        <v>3390.9299999999089</v>
      </c>
      <c r="AB215" s="6">
        <v>0</v>
      </c>
      <c r="AC215" s="6">
        <f t="shared" si="57"/>
        <v>-6887.7199999999975</v>
      </c>
      <c r="AE215" s="6">
        <v>2014760</v>
      </c>
      <c r="AF215" s="6">
        <f t="shared" si="58"/>
        <v>40970</v>
      </c>
      <c r="AG215" s="10">
        <f t="shared" si="63"/>
        <v>2.033492822966507E-2</v>
      </c>
      <c r="AI215" s="6">
        <f t="shared" si="59"/>
        <v>2014760</v>
      </c>
      <c r="AJ215" s="6">
        <f t="shared" si="60"/>
        <v>34082.280000000028</v>
      </c>
      <c r="AK215" s="10">
        <f t="shared" si="64"/>
        <v>1.6916297722805708E-2</v>
      </c>
      <c r="AM215" s="6">
        <f t="shared" si="61"/>
        <v>2014760</v>
      </c>
      <c r="AN215" s="6">
        <f t="shared" si="62"/>
        <v>40970</v>
      </c>
      <c r="AO215" s="10">
        <f t="shared" si="65"/>
        <v>2.033492822966507E-2</v>
      </c>
    </row>
    <row r="216" spans="1:41" x14ac:dyDescent="0.3">
      <c r="A216" s="3"/>
      <c r="B216" s="3" t="str">
        <f t="shared" si="50"/>
        <v>2194</v>
      </c>
      <c r="C216" s="3">
        <v>139034</v>
      </c>
      <c r="D216" s="3">
        <v>8552194</v>
      </c>
      <c r="E216" s="4" t="s">
        <v>151</v>
      </c>
      <c r="F216" s="4" t="s">
        <v>5</v>
      </c>
      <c r="G216" s="6">
        <v>490</v>
      </c>
      <c r="H216" s="6">
        <v>123370</v>
      </c>
      <c r="I216" s="6">
        <v>2097617.2000000002</v>
      </c>
      <c r="J216" s="6">
        <v>2089850.0000000002</v>
      </c>
      <c r="K216" s="10">
        <f t="shared" si="51"/>
        <v>5.8814353734322922E-2</v>
      </c>
      <c r="M216" s="6">
        <v>2089850.0000000002</v>
      </c>
      <c r="N216" s="6">
        <f t="shared" si="52"/>
        <v>0</v>
      </c>
      <c r="O216" s="10">
        <f t="shared" si="53"/>
        <v>0</v>
      </c>
      <c r="P216" s="6">
        <v>-7881.6499999999069</v>
      </c>
      <c r="Q216" s="6">
        <v>7881.6499999999069</v>
      </c>
      <c r="R216" s="6">
        <v>0</v>
      </c>
      <c r="S216" s="6">
        <v>0</v>
      </c>
      <c r="T216" s="6">
        <f t="shared" si="54"/>
        <v>0</v>
      </c>
      <c r="V216" s="6">
        <v>2082884.2</v>
      </c>
      <c r="W216" s="6">
        <f t="shared" si="55"/>
        <v>-6965.8000000002794</v>
      </c>
      <c r="X216" s="10">
        <f t="shared" si="56"/>
        <v>-3.333157882144785E-3</v>
      </c>
      <c r="Y216" s="6">
        <v>-7881.6499999999069</v>
      </c>
      <c r="Z216" s="6">
        <v>-2567.6000000000931</v>
      </c>
      <c r="AA216" s="6">
        <v>3483.4499999999057</v>
      </c>
      <c r="AB216" s="6">
        <v>0</v>
      </c>
      <c r="AC216" s="6">
        <f t="shared" si="57"/>
        <v>-6965.8000000000939</v>
      </c>
      <c r="AE216" s="6">
        <v>2048200</v>
      </c>
      <c r="AF216" s="6">
        <f t="shared" si="58"/>
        <v>41650.000000000233</v>
      </c>
      <c r="AG216" s="10">
        <f t="shared" si="63"/>
        <v>2.0334928229665185E-2</v>
      </c>
      <c r="AI216" s="6">
        <f t="shared" si="59"/>
        <v>2048200</v>
      </c>
      <c r="AJ216" s="6">
        <f t="shared" si="60"/>
        <v>34684.199999999953</v>
      </c>
      <c r="AK216" s="10">
        <f t="shared" si="64"/>
        <v>1.6933990821208843E-2</v>
      </c>
      <c r="AM216" s="6">
        <f t="shared" si="61"/>
        <v>2048200</v>
      </c>
      <c r="AN216" s="6">
        <f t="shared" si="62"/>
        <v>41650.000000000233</v>
      </c>
      <c r="AO216" s="10">
        <f t="shared" si="65"/>
        <v>2.0334928229665185E-2</v>
      </c>
    </row>
    <row r="217" spans="1:41" x14ac:dyDescent="0.3">
      <c r="A217" s="3"/>
      <c r="B217" s="3" t="str">
        <f t="shared" si="50"/>
        <v>2375</v>
      </c>
      <c r="C217" s="3">
        <v>120098</v>
      </c>
      <c r="D217" s="3">
        <v>8552375</v>
      </c>
      <c r="E217" s="4" t="s">
        <v>51</v>
      </c>
      <c r="F217" s="4" t="s">
        <v>5</v>
      </c>
      <c r="G217" s="6">
        <v>492</v>
      </c>
      <c r="H217" s="6">
        <v>86489.999999999956</v>
      </c>
      <c r="I217" s="6">
        <v>2137895.2000000002</v>
      </c>
      <c r="J217" s="6">
        <v>2098380</v>
      </c>
      <c r="K217" s="10">
        <f t="shared" si="51"/>
        <v>4.0455678089365628E-2</v>
      </c>
      <c r="M217" s="6">
        <v>2098380</v>
      </c>
      <c r="N217" s="6">
        <f t="shared" si="52"/>
        <v>0</v>
      </c>
      <c r="O217" s="10">
        <f t="shared" si="53"/>
        <v>0</v>
      </c>
      <c r="P217" s="6">
        <v>-7913.8200000000652</v>
      </c>
      <c r="Q217" s="6">
        <v>7913.8200000000652</v>
      </c>
      <c r="R217" s="6">
        <v>0</v>
      </c>
      <c r="S217" s="6">
        <v>0</v>
      </c>
      <c r="T217" s="6">
        <f t="shared" si="54"/>
        <v>0</v>
      </c>
      <c r="V217" s="6">
        <v>2091394.68</v>
      </c>
      <c r="W217" s="6">
        <f t="shared" si="55"/>
        <v>-6985.3200000000652</v>
      </c>
      <c r="X217" s="10">
        <f t="shared" si="56"/>
        <v>-3.3289108741029103E-3</v>
      </c>
      <c r="Y217" s="6">
        <v>-7913.8200000000652</v>
      </c>
      <c r="Z217" s="6">
        <v>-2578.0799999998417</v>
      </c>
      <c r="AA217" s="6">
        <v>3506.5800000001327</v>
      </c>
      <c r="AB217" s="6">
        <v>0</v>
      </c>
      <c r="AC217" s="6">
        <f t="shared" si="57"/>
        <v>-6985.3199999997742</v>
      </c>
      <c r="AE217" s="6">
        <v>2056560</v>
      </c>
      <c r="AF217" s="6">
        <f t="shared" si="58"/>
        <v>41820</v>
      </c>
      <c r="AG217" s="10">
        <f t="shared" si="63"/>
        <v>2.033492822966507E-2</v>
      </c>
      <c r="AI217" s="6">
        <f t="shared" si="59"/>
        <v>2056560</v>
      </c>
      <c r="AJ217" s="6">
        <f t="shared" si="60"/>
        <v>34834.679999999935</v>
      </c>
      <c r="AK217" s="10">
        <f t="shared" si="64"/>
        <v>1.6938324191854329E-2</v>
      </c>
      <c r="AM217" s="6">
        <f t="shared" si="61"/>
        <v>2056560</v>
      </c>
      <c r="AN217" s="6">
        <f t="shared" si="62"/>
        <v>41820</v>
      </c>
      <c r="AO217" s="10">
        <f t="shared" si="65"/>
        <v>2.033492822966507E-2</v>
      </c>
    </row>
    <row r="218" spans="1:41" x14ac:dyDescent="0.3">
      <c r="A218" s="3"/>
      <c r="B218" s="3" t="str">
        <f t="shared" si="50"/>
        <v>2044</v>
      </c>
      <c r="C218" s="3">
        <v>144911</v>
      </c>
      <c r="D218" s="3">
        <v>8552044</v>
      </c>
      <c r="E218" s="4" t="s">
        <v>114</v>
      </c>
      <c r="F218" s="4" t="s">
        <v>5</v>
      </c>
      <c r="G218" s="6">
        <v>505</v>
      </c>
      <c r="H218" s="6">
        <v>98240.000000000116</v>
      </c>
      <c r="I218" s="6">
        <v>2160519.1</v>
      </c>
      <c r="J218" s="6">
        <v>2153825</v>
      </c>
      <c r="K218" s="10">
        <f t="shared" si="51"/>
        <v>4.5470553812738852E-2</v>
      </c>
      <c r="M218" s="6">
        <v>2153825</v>
      </c>
      <c r="N218" s="6">
        <f t="shared" si="52"/>
        <v>0</v>
      </c>
      <c r="O218" s="10">
        <f t="shared" si="53"/>
        <v>0</v>
      </c>
      <c r="P218" s="6">
        <v>-8122.9250000000466</v>
      </c>
      <c r="Q218" s="6">
        <v>8122.9250000000466</v>
      </c>
      <c r="R218" s="6">
        <v>0</v>
      </c>
      <c r="S218" s="6">
        <v>0</v>
      </c>
      <c r="T218" s="6">
        <f t="shared" si="54"/>
        <v>0</v>
      </c>
      <c r="V218" s="6">
        <v>2146712.8000000003</v>
      </c>
      <c r="W218" s="6">
        <f t="shared" si="55"/>
        <v>-7112.1999999997206</v>
      </c>
      <c r="X218" s="10">
        <f t="shared" si="56"/>
        <v>-3.3021252887303846E-3</v>
      </c>
      <c r="Y218" s="6">
        <v>-8122.9250000000466</v>
      </c>
      <c r="Z218" s="6">
        <v>-2646.1999999999534</v>
      </c>
      <c r="AA218" s="6">
        <v>3656.9250000001384</v>
      </c>
      <c r="AB218" s="6">
        <v>0</v>
      </c>
      <c r="AC218" s="6">
        <f t="shared" si="57"/>
        <v>-7112.1999999998616</v>
      </c>
      <c r="AE218" s="6">
        <v>2110900</v>
      </c>
      <c r="AF218" s="6">
        <f t="shared" si="58"/>
        <v>42925</v>
      </c>
      <c r="AG218" s="10">
        <f t="shared" si="63"/>
        <v>2.033492822966507E-2</v>
      </c>
      <c r="AI218" s="6">
        <f t="shared" si="59"/>
        <v>2110900</v>
      </c>
      <c r="AJ218" s="6">
        <f t="shared" si="60"/>
        <v>35812.800000000279</v>
      </c>
      <c r="AK218" s="10">
        <f t="shared" si="64"/>
        <v>1.6965654460182993E-2</v>
      </c>
      <c r="AM218" s="6">
        <f t="shared" si="61"/>
        <v>2110900</v>
      </c>
      <c r="AN218" s="6">
        <f t="shared" si="62"/>
        <v>42925</v>
      </c>
      <c r="AO218" s="10">
        <f t="shared" si="65"/>
        <v>2.033492822966507E-2</v>
      </c>
    </row>
    <row r="219" spans="1:41" x14ac:dyDescent="0.3">
      <c r="A219" s="3"/>
      <c r="B219" s="3" t="str">
        <f t="shared" si="50"/>
        <v>2183</v>
      </c>
      <c r="C219" s="3">
        <v>119986</v>
      </c>
      <c r="D219" s="3">
        <v>8552183</v>
      </c>
      <c r="E219" s="4" t="s">
        <v>44</v>
      </c>
      <c r="F219" s="4" t="s">
        <v>5</v>
      </c>
      <c r="G219" s="6">
        <v>506</v>
      </c>
      <c r="H219" s="6">
        <v>49400.000000000015</v>
      </c>
      <c r="I219" s="6">
        <v>2189772</v>
      </c>
      <c r="J219" s="6">
        <v>2158090</v>
      </c>
      <c r="K219" s="10">
        <f t="shared" si="51"/>
        <v>2.2559426278169606E-2</v>
      </c>
      <c r="M219" s="6">
        <v>2158090</v>
      </c>
      <c r="N219" s="6">
        <f t="shared" si="52"/>
        <v>0</v>
      </c>
      <c r="O219" s="10">
        <f t="shared" si="53"/>
        <v>0</v>
      </c>
      <c r="P219" s="6">
        <v>-8139.0100000000093</v>
      </c>
      <c r="Q219" s="6">
        <v>8139.0100000000093</v>
      </c>
      <c r="R219" s="6">
        <v>0</v>
      </c>
      <c r="S219" s="6">
        <v>0</v>
      </c>
      <c r="T219" s="6">
        <f t="shared" si="54"/>
        <v>0</v>
      </c>
      <c r="V219" s="6">
        <v>2150968.04</v>
      </c>
      <c r="W219" s="6">
        <f t="shared" si="55"/>
        <v>-7121.9599999999627</v>
      </c>
      <c r="X219" s="10">
        <f t="shared" si="56"/>
        <v>-3.3001218670212838E-3</v>
      </c>
      <c r="Y219" s="6">
        <v>-8139.0100000000093</v>
      </c>
      <c r="Z219" s="6">
        <v>-2651.4399999997113</v>
      </c>
      <c r="AA219" s="6">
        <v>3668.4899999996705</v>
      </c>
      <c r="AB219" s="6">
        <v>0</v>
      </c>
      <c r="AC219" s="6">
        <f t="shared" si="57"/>
        <v>-7121.9600000000501</v>
      </c>
      <c r="AE219" s="6">
        <v>2115080</v>
      </c>
      <c r="AF219" s="6">
        <f t="shared" si="58"/>
        <v>43010</v>
      </c>
      <c r="AG219" s="10">
        <f t="shared" si="63"/>
        <v>2.033492822966507E-2</v>
      </c>
      <c r="AI219" s="6">
        <f t="shared" si="59"/>
        <v>2115080</v>
      </c>
      <c r="AJ219" s="6">
        <f t="shared" si="60"/>
        <v>35888.040000000037</v>
      </c>
      <c r="AK219" s="10">
        <f t="shared" si="64"/>
        <v>1.6967698621328763E-2</v>
      </c>
      <c r="AM219" s="6">
        <f t="shared" si="61"/>
        <v>2115080</v>
      </c>
      <c r="AN219" s="6">
        <f t="shared" si="62"/>
        <v>43010</v>
      </c>
      <c r="AO219" s="10">
        <f t="shared" si="65"/>
        <v>2.033492822966507E-2</v>
      </c>
    </row>
    <row r="220" spans="1:41" x14ac:dyDescent="0.3">
      <c r="A220" s="3"/>
      <c r="B220" s="3" t="str">
        <f t="shared" si="50"/>
        <v>2322</v>
      </c>
      <c r="C220" s="3">
        <v>137932</v>
      </c>
      <c r="D220" s="3">
        <v>8552322</v>
      </c>
      <c r="E220" s="4" t="s">
        <v>153</v>
      </c>
      <c r="F220" s="4" t="s">
        <v>5</v>
      </c>
      <c r="G220" s="6">
        <v>509</v>
      </c>
      <c r="H220" s="6">
        <v>145719.99999999997</v>
      </c>
      <c r="I220" s="6">
        <v>2180380.08</v>
      </c>
      <c r="J220" s="6">
        <v>2170885</v>
      </c>
      <c r="K220" s="10">
        <f t="shared" si="51"/>
        <v>6.6832384562970304E-2</v>
      </c>
      <c r="M220" s="6">
        <v>2170885</v>
      </c>
      <c r="N220" s="6">
        <f t="shared" si="52"/>
        <v>0</v>
      </c>
      <c r="O220" s="10">
        <f t="shared" si="53"/>
        <v>0</v>
      </c>
      <c r="P220" s="6">
        <v>-8187.2650000001304</v>
      </c>
      <c r="Q220" s="6">
        <v>8187.2650000001304</v>
      </c>
      <c r="R220" s="6">
        <v>0</v>
      </c>
      <c r="S220" s="6">
        <v>0</v>
      </c>
      <c r="T220" s="6">
        <f t="shared" si="54"/>
        <v>0</v>
      </c>
      <c r="V220" s="6">
        <v>2163733.7599999998</v>
      </c>
      <c r="W220" s="6">
        <f t="shared" si="55"/>
        <v>-7151.2400000002235</v>
      </c>
      <c r="X220" s="10">
        <f t="shared" si="56"/>
        <v>-3.2941588338397582E-3</v>
      </c>
      <c r="Y220" s="6">
        <v>-8187.2650000001304</v>
      </c>
      <c r="Z220" s="6">
        <v>-2667.1599999996834</v>
      </c>
      <c r="AA220" s="6">
        <v>3703.1849999996734</v>
      </c>
      <c r="AB220" s="6">
        <v>0</v>
      </c>
      <c r="AC220" s="6">
        <f t="shared" si="57"/>
        <v>-7151.2400000001398</v>
      </c>
      <c r="AE220" s="6">
        <v>2127620</v>
      </c>
      <c r="AF220" s="6">
        <f t="shared" si="58"/>
        <v>43265</v>
      </c>
      <c r="AG220" s="10">
        <f t="shared" si="63"/>
        <v>2.033492822966507E-2</v>
      </c>
      <c r="AI220" s="6">
        <f t="shared" si="59"/>
        <v>2127620</v>
      </c>
      <c r="AJ220" s="6">
        <f t="shared" si="60"/>
        <v>36113.759999999776</v>
      </c>
      <c r="AK220" s="10">
        <f t="shared" si="64"/>
        <v>1.6973782912362064E-2</v>
      </c>
      <c r="AM220" s="6">
        <f t="shared" si="61"/>
        <v>2127620</v>
      </c>
      <c r="AN220" s="6">
        <f t="shared" si="62"/>
        <v>43265</v>
      </c>
      <c r="AO220" s="10">
        <f t="shared" si="65"/>
        <v>2.033492822966507E-2</v>
      </c>
    </row>
    <row r="221" spans="1:41" x14ac:dyDescent="0.3">
      <c r="A221" s="3"/>
      <c r="B221" s="3" t="str">
        <f t="shared" si="50"/>
        <v>2351</v>
      </c>
      <c r="C221" s="3">
        <v>143795</v>
      </c>
      <c r="D221" s="3">
        <v>8552351</v>
      </c>
      <c r="E221" s="4" t="s">
        <v>159</v>
      </c>
      <c r="F221" s="4" t="s">
        <v>5</v>
      </c>
      <c r="G221" s="6">
        <v>515</v>
      </c>
      <c r="H221" s="6">
        <v>134200</v>
      </c>
      <c r="I221" s="6">
        <v>2205519.7000000002</v>
      </c>
      <c r="J221" s="6">
        <v>2196475</v>
      </c>
      <c r="K221" s="10">
        <f t="shared" si="51"/>
        <v>6.0847336797762448E-2</v>
      </c>
      <c r="M221" s="6">
        <v>2196475</v>
      </c>
      <c r="N221" s="6">
        <f t="shared" si="52"/>
        <v>0</v>
      </c>
      <c r="O221" s="10">
        <f t="shared" si="53"/>
        <v>0</v>
      </c>
      <c r="P221" s="6">
        <v>-8283.7749999999069</v>
      </c>
      <c r="Q221" s="6">
        <v>8283.7750000001397</v>
      </c>
      <c r="R221" s="6">
        <v>0</v>
      </c>
      <c r="S221" s="6">
        <v>0</v>
      </c>
      <c r="T221" s="6">
        <f t="shared" si="54"/>
        <v>2.3283064365386963E-10</v>
      </c>
      <c r="V221" s="6">
        <v>2189265.1999999997</v>
      </c>
      <c r="W221" s="6">
        <f t="shared" si="55"/>
        <v>-7209.8000000002794</v>
      </c>
      <c r="X221" s="10">
        <f t="shared" si="56"/>
        <v>-3.2824411841702178E-3</v>
      </c>
      <c r="Y221" s="6">
        <v>-8283.7749999999069</v>
      </c>
      <c r="Z221" s="6">
        <v>-2698.5999999998603</v>
      </c>
      <c r="AA221" s="6">
        <v>3772.5749999996669</v>
      </c>
      <c r="AB221" s="6">
        <v>0</v>
      </c>
      <c r="AC221" s="6">
        <f t="shared" si="57"/>
        <v>-7209.8000000001002</v>
      </c>
      <c r="AE221" s="6">
        <v>2152700</v>
      </c>
      <c r="AF221" s="6">
        <f t="shared" si="58"/>
        <v>43775</v>
      </c>
      <c r="AG221" s="10">
        <f t="shared" si="63"/>
        <v>2.033492822966507E-2</v>
      </c>
      <c r="AI221" s="6">
        <f t="shared" si="59"/>
        <v>2152700</v>
      </c>
      <c r="AJ221" s="6">
        <f t="shared" si="60"/>
        <v>36565.199999999721</v>
      </c>
      <c r="AK221" s="10">
        <f t="shared" si="64"/>
        <v>1.6985738839596656E-2</v>
      </c>
      <c r="AM221" s="6">
        <f t="shared" si="61"/>
        <v>2152700</v>
      </c>
      <c r="AN221" s="6">
        <f t="shared" si="62"/>
        <v>43775</v>
      </c>
      <c r="AO221" s="10">
        <f t="shared" si="65"/>
        <v>2.033492822966507E-2</v>
      </c>
    </row>
    <row r="222" spans="1:41" x14ac:dyDescent="0.3">
      <c r="A222" s="3"/>
      <c r="B222" s="3" t="str">
        <f t="shared" si="50"/>
        <v>3008</v>
      </c>
      <c r="C222" s="3">
        <v>140230</v>
      </c>
      <c r="D222" s="3">
        <v>8553008</v>
      </c>
      <c r="E222" s="4" t="s">
        <v>175</v>
      </c>
      <c r="F222" s="4" t="s">
        <v>5</v>
      </c>
      <c r="G222" s="6">
        <v>524</v>
      </c>
      <c r="H222" s="6">
        <v>89671.14942528744</v>
      </c>
      <c r="I222" s="6">
        <v>2241370.12</v>
      </c>
      <c r="J222" s="6">
        <v>2234860</v>
      </c>
      <c r="K222" s="10">
        <f t="shared" si="51"/>
        <v>4.0007292247336387E-2</v>
      </c>
      <c r="M222" s="6">
        <v>2234860</v>
      </c>
      <c r="N222" s="6">
        <f t="shared" si="52"/>
        <v>0</v>
      </c>
      <c r="O222" s="10">
        <f t="shared" si="53"/>
        <v>0</v>
      </c>
      <c r="P222" s="6">
        <v>-8428.5400000000373</v>
      </c>
      <c r="Q222" s="6">
        <v>8428.5400000000373</v>
      </c>
      <c r="R222" s="6">
        <v>0</v>
      </c>
      <c r="S222" s="6">
        <v>0</v>
      </c>
      <c r="T222" s="6">
        <f t="shared" si="54"/>
        <v>0</v>
      </c>
      <c r="V222" s="6">
        <v>2227562.36</v>
      </c>
      <c r="W222" s="6">
        <f t="shared" si="55"/>
        <v>-7297.6400000001304</v>
      </c>
      <c r="X222" s="10">
        <f t="shared" si="56"/>
        <v>-3.2653678530199341E-3</v>
      </c>
      <c r="Y222" s="6">
        <v>-8428.5400000000373</v>
      </c>
      <c r="Z222" s="6">
        <v>-2745.7599999997765</v>
      </c>
      <c r="AA222" s="6">
        <v>3876.6599999999025</v>
      </c>
      <c r="AB222" s="6">
        <v>0</v>
      </c>
      <c r="AC222" s="6">
        <f t="shared" si="57"/>
        <v>-7297.6399999999112</v>
      </c>
      <c r="AE222" s="6">
        <v>2190320</v>
      </c>
      <c r="AF222" s="6">
        <f t="shared" si="58"/>
        <v>44540</v>
      </c>
      <c r="AG222" s="10">
        <f t="shared" si="63"/>
        <v>2.033492822966507E-2</v>
      </c>
      <c r="AI222" s="6">
        <f t="shared" si="59"/>
        <v>2190320</v>
      </c>
      <c r="AJ222" s="6">
        <f t="shared" si="60"/>
        <v>37242.35999999987</v>
      </c>
      <c r="AK222" s="10">
        <f t="shared" si="64"/>
        <v>1.700315935571052E-2</v>
      </c>
      <c r="AM222" s="6">
        <f t="shared" si="61"/>
        <v>2190320</v>
      </c>
      <c r="AN222" s="6">
        <f t="shared" si="62"/>
        <v>44540</v>
      </c>
      <c r="AO222" s="10">
        <f t="shared" si="65"/>
        <v>2.033492822966507E-2</v>
      </c>
    </row>
    <row r="223" spans="1:41" x14ac:dyDescent="0.3">
      <c r="A223" s="3"/>
      <c r="B223" s="3" t="str">
        <f t="shared" si="50"/>
        <v>3070</v>
      </c>
      <c r="C223" s="3">
        <v>120153</v>
      </c>
      <c r="D223" s="3">
        <v>8553070</v>
      </c>
      <c r="E223" s="4" t="s">
        <v>71</v>
      </c>
      <c r="F223" s="4" t="s">
        <v>5</v>
      </c>
      <c r="G223" s="6">
        <v>528</v>
      </c>
      <c r="H223" s="6">
        <v>43159.999999999971</v>
      </c>
      <c r="I223" s="6">
        <v>2287690</v>
      </c>
      <c r="J223" s="6">
        <v>2251920</v>
      </c>
      <c r="K223" s="10">
        <f t="shared" si="51"/>
        <v>1.8866192534827696E-2</v>
      </c>
      <c r="M223" s="6">
        <v>2251920</v>
      </c>
      <c r="N223" s="6">
        <f t="shared" si="52"/>
        <v>0</v>
      </c>
      <c r="O223" s="10">
        <f t="shared" si="53"/>
        <v>0</v>
      </c>
      <c r="P223" s="6">
        <v>-8492.8800000001211</v>
      </c>
      <c r="Q223" s="6">
        <v>8492.8800000001211</v>
      </c>
      <c r="R223" s="6">
        <v>0</v>
      </c>
      <c r="S223" s="6">
        <v>0</v>
      </c>
      <c r="T223" s="6">
        <f t="shared" si="54"/>
        <v>0</v>
      </c>
      <c r="V223" s="6">
        <v>2244583.3199999998</v>
      </c>
      <c r="W223" s="6">
        <f t="shared" si="55"/>
        <v>-7336.6800000001676</v>
      </c>
      <c r="X223" s="10">
        <f t="shared" si="56"/>
        <v>-3.2579665352233506E-3</v>
      </c>
      <c r="Y223" s="6">
        <v>-8492.8800000001211</v>
      </c>
      <c r="Z223" s="6">
        <v>-2766.7199999999721</v>
      </c>
      <c r="AA223" s="6">
        <v>3922.9200000001442</v>
      </c>
      <c r="AB223" s="6">
        <v>0</v>
      </c>
      <c r="AC223" s="6">
        <f t="shared" si="57"/>
        <v>-7336.6799999999494</v>
      </c>
      <c r="AE223" s="6">
        <v>2207040</v>
      </c>
      <c r="AF223" s="6">
        <f t="shared" si="58"/>
        <v>44880</v>
      </c>
      <c r="AG223" s="10">
        <f t="shared" si="63"/>
        <v>2.033492822966507E-2</v>
      </c>
      <c r="AI223" s="6">
        <f t="shared" si="59"/>
        <v>2207040</v>
      </c>
      <c r="AJ223" s="6">
        <f t="shared" si="60"/>
        <v>37543.319999999832</v>
      </c>
      <c r="AK223" s="10">
        <f t="shared" si="64"/>
        <v>1.7010711178773303E-2</v>
      </c>
      <c r="AM223" s="6">
        <f t="shared" si="61"/>
        <v>2207040</v>
      </c>
      <c r="AN223" s="6">
        <f t="shared" si="62"/>
        <v>44880</v>
      </c>
      <c r="AO223" s="10">
        <f t="shared" si="65"/>
        <v>2.033492822966507E-2</v>
      </c>
    </row>
    <row r="224" spans="1:41" x14ac:dyDescent="0.3">
      <c r="A224" s="3"/>
      <c r="B224" s="3" t="str">
        <f t="shared" si="50"/>
        <v>2355</v>
      </c>
      <c r="C224" s="3">
        <v>138348</v>
      </c>
      <c r="D224" s="3">
        <v>8552355</v>
      </c>
      <c r="E224" s="4" t="s">
        <v>160</v>
      </c>
      <c r="F224" s="4" t="s">
        <v>5</v>
      </c>
      <c r="G224" s="6">
        <v>568</v>
      </c>
      <c r="H224" s="6">
        <v>267970.00000000012</v>
      </c>
      <c r="I224" s="6">
        <v>2493852.536707907</v>
      </c>
      <c r="J224" s="6">
        <v>2484347.9367079069</v>
      </c>
      <c r="K224" s="10">
        <f t="shared" si="51"/>
        <v>0.10745222343969978</v>
      </c>
      <c r="M224" s="6">
        <v>2471671.7380543998</v>
      </c>
      <c r="N224" s="6">
        <f t="shared" si="52"/>
        <v>-12676.198653507046</v>
      </c>
      <c r="O224" s="10">
        <f t="shared" si="53"/>
        <v>-5.1024248520940684E-3</v>
      </c>
      <c r="P224" s="6">
        <v>-9136.2800000000279</v>
      </c>
      <c r="Q224" s="6">
        <v>0</v>
      </c>
      <c r="R224" s="6">
        <v>0</v>
      </c>
      <c r="S224" s="6">
        <v>-3539.9186535073986</v>
      </c>
      <c r="T224" s="6">
        <f t="shared" si="54"/>
        <v>-12676.198653507427</v>
      </c>
      <c r="V224" s="6">
        <v>2475211.6567079071</v>
      </c>
      <c r="W224" s="6">
        <f t="shared" si="55"/>
        <v>-9136.2799999997951</v>
      </c>
      <c r="X224" s="10">
        <f t="shared" si="56"/>
        <v>-3.677536413078511E-3</v>
      </c>
      <c r="Y224" s="6">
        <v>-9136.2800000000279</v>
      </c>
      <c r="Z224" s="6">
        <v>0</v>
      </c>
      <c r="AA224" s="6">
        <v>0</v>
      </c>
      <c r="AB224" s="6">
        <v>0</v>
      </c>
      <c r="AC224" s="6">
        <f t="shared" si="57"/>
        <v>-9136.2800000000279</v>
      </c>
      <c r="AE224" s="6">
        <v>2423329.1263601696</v>
      </c>
      <c r="AF224" s="6">
        <f t="shared" si="58"/>
        <v>48342.611694230232</v>
      </c>
      <c r="AG224" s="10">
        <f t="shared" si="63"/>
        <v>1.9948842758655997E-2</v>
      </c>
      <c r="AI224" s="6">
        <f t="shared" si="59"/>
        <v>2423329.1263601696</v>
      </c>
      <c r="AJ224" s="6">
        <f t="shared" si="60"/>
        <v>51882.530347737484</v>
      </c>
      <c r="AK224" s="10">
        <f t="shared" si="64"/>
        <v>2.1409609525745613E-2</v>
      </c>
      <c r="AM224" s="6">
        <f t="shared" si="61"/>
        <v>2423329.1263601696</v>
      </c>
      <c r="AN224" s="6">
        <f t="shared" si="62"/>
        <v>61018.810347737279</v>
      </c>
      <c r="AO224" s="10">
        <f t="shared" si="65"/>
        <v>2.5179745369291739E-2</v>
      </c>
    </row>
    <row r="225" spans="1:41" x14ac:dyDescent="0.3">
      <c r="A225" s="3"/>
      <c r="B225" s="3" t="str">
        <f t="shared" si="50"/>
        <v>2072</v>
      </c>
      <c r="C225" s="3">
        <v>140702</v>
      </c>
      <c r="D225" s="3">
        <v>8552072</v>
      </c>
      <c r="E225" s="4" t="s">
        <v>119</v>
      </c>
      <c r="F225" s="4" t="s">
        <v>5</v>
      </c>
      <c r="G225" s="6">
        <v>568</v>
      </c>
      <c r="H225" s="6">
        <v>104319.99999999994</v>
      </c>
      <c r="I225" s="6">
        <v>2429582.02</v>
      </c>
      <c r="J225" s="6">
        <v>2422520</v>
      </c>
      <c r="K225" s="10">
        <f t="shared" si="51"/>
        <v>4.2937426743057616E-2</v>
      </c>
      <c r="M225" s="6">
        <v>2422520</v>
      </c>
      <c r="N225" s="6">
        <f t="shared" si="52"/>
        <v>0</v>
      </c>
      <c r="O225" s="10">
        <f t="shared" si="53"/>
        <v>0</v>
      </c>
      <c r="P225" s="6">
        <v>-9136.2800000000279</v>
      </c>
      <c r="Q225" s="6">
        <v>9136.2800000002608</v>
      </c>
      <c r="R225" s="6">
        <v>0</v>
      </c>
      <c r="S225" s="6">
        <v>0</v>
      </c>
      <c r="T225" s="6">
        <f t="shared" si="54"/>
        <v>2.3283064365386963E-10</v>
      </c>
      <c r="V225" s="6">
        <v>2414792.92</v>
      </c>
      <c r="W225" s="6">
        <f t="shared" si="55"/>
        <v>-7727.0800000000745</v>
      </c>
      <c r="X225" s="10">
        <f t="shared" si="56"/>
        <v>-3.1896867724518579E-3</v>
      </c>
      <c r="Y225" s="6">
        <v>-9136.2800000000279</v>
      </c>
      <c r="Z225" s="6">
        <v>-2976.3199999998324</v>
      </c>
      <c r="AA225" s="6">
        <v>4385.5199999998949</v>
      </c>
      <c r="AB225" s="6">
        <v>0</v>
      </c>
      <c r="AC225" s="6">
        <f t="shared" si="57"/>
        <v>-7727.0799999999654</v>
      </c>
      <c r="AE225" s="6">
        <v>2374240</v>
      </c>
      <c r="AF225" s="6">
        <f t="shared" si="58"/>
        <v>48280</v>
      </c>
      <c r="AG225" s="10">
        <f t="shared" si="63"/>
        <v>2.033492822966507E-2</v>
      </c>
      <c r="AI225" s="6">
        <f t="shared" si="59"/>
        <v>2374240</v>
      </c>
      <c r="AJ225" s="6">
        <f t="shared" si="60"/>
        <v>40552.919999999925</v>
      </c>
      <c r="AK225" s="10">
        <f t="shared" si="64"/>
        <v>1.7080379405620294E-2</v>
      </c>
      <c r="AM225" s="6">
        <f t="shared" si="61"/>
        <v>2374240</v>
      </c>
      <c r="AN225" s="6">
        <f t="shared" si="62"/>
        <v>48280</v>
      </c>
      <c r="AO225" s="10">
        <f t="shared" si="65"/>
        <v>2.033492822966507E-2</v>
      </c>
    </row>
    <row r="226" spans="1:41" x14ac:dyDescent="0.3">
      <c r="A226" s="3"/>
      <c r="B226" s="3" t="str">
        <f t="shared" si="50"/>
        <v>2360</v>
      </c>
      <c r="C226" s="3">
        <v>138891</v>
      </c>
      <c r="D226" s="3">
        <v>8552360</v>
      </c>
      <c r="E226" s="4" t="s">
        <v>163</v>
      </c>
      <c r="F226" s="4" t="s">
        <v>5</v>
      </c>
      <c r="G226" s="6">
        <v>586</v>
      </c>
      <c r="H226" s="6">
        <v>231390</v>
      </c>
      <c r="I226" s="6">
        <v>2508181.4</v>
      </c>
      <c r="J226" s="6">
        <v>2499290</v>
      </c>
      <c r="K226" s="10">
        <f t="shared" si="51"/>
        <v>9.2254092945589977E-2</v>
      </c>
      <c r="M226" s="6">
        <v>2499290</v>
      </c>
      <c r="N226" s="6">
        <f t="shared" si="52"/>
        <v>0</v>
      </c>
      <c r="O226" s="10">
        <f t="shared" si="53"/>
        <v>0</v>
      </c>
      <c r="P226" s="6">
        <v>-9425.8100000000559</v>
      </c>
      <c r="Q226" s="6">
        <v>9425.8100000000559</v>
      </c>
      <c r="R226" s="6">
        <v>0</v>
      </c>
      <c r="S226" s="6">
        <v>0</v>
      </c>
      <c r="T226" s="6">
        <f t="shared" si="54"/>
        <v>0</v>
      </c>
      <c r="V226" s="6">
        <v>2491387.2399999998</v>
      </c>
      <c r="W226" s="6">
        <f t="shared" si="55"/>
        <v>-7902.7600000002421</v>
      </c>
      <c r="X226" s="10">
        <f t="shared" si="56"/>
        <v>-3.1620020085705307E-3</v>
      </c>
      <c r="Y226" s="6">
        <v>-9425.8100000000559</v>
      </c>
      <c r="Z226" s="6">
        <v>-3070.6399999996647</v>
      </c>
      <c r="AA226" s="6">
        <v>4593.6899999996213</v>
      </c>
      <c r="AB226" s="6">
        <v>0</v>
      </c>
      <c r="AC226" s="6">
        <f t="shared" si="57"/>
        <v>-7902.7600000000994</v>
      </c>
      <c r="AE226" s="6">
        <v>2449480</v>
      </c>
      <c r="AF226" s="6">
        <f t="shared" si="58"/>
        <v>49810</v>
      </c>
      <c r="AG226" s="10">
        <f t="shared" si="63"/>
        <v>2.033492822966507E-2</v>
      </c>
      <c r="AI226" s="6">
        <f t="shared" si="59"/>
        <v>2449480</v>
      </c>
      <c r="AJ226" s="6">
        <f t="shared" si="60"/>
        <v>41907.239999999758</v>
      </c>
      <c r="AK226" s="10">
        <f t="shared" si="64"/>
        <v>1.7108627137188203E-2</v>
      </c>
      <c r="AM226" s="6">
        <f t="shared" si="61"/>
        <v>2449480</v>
      </c>
      <c r="AN226" s="6">
        <f t="shared" si="62"/>
        <v>49810</v>
      </c>
      <c r="AO226" s="10">
        <f t="shared" si="65"/>
        <v>2.033492822966507E-2</v>
      </c>
    </row>
    <row r="227" spans="1:41" x14ac:dyDescent="0.3">
      <c r="A227" s="3"/>
      <c r="B227" s="3" t="str">
        <f t="shared" si="50"/>
        <v>2146</v>
      </c>
      <c r="C227" s="3">
        <v>138154</v>
      </c>
      <c r="D227" s="3">
        <v>8552146</v>
      </c>
      <c r="E227" s="4" t="s">
        <v>131</v>
      </c>
      <c r="F227" s="4" t="s">
        <v>5</v>
      </c>
      <c r="G227" s="6">
        <v>590</v>
      </c>
      <c r="H227" s="6">
        <v>65419.999999999993</v>
      </c>
      <c r="I227" s="6">
        <v>2526238.5699999998</v>
      </c>
      <c r="J227" s="6">
        <v>2516350</v>
      </c>
      <c r="K227" s="10">
        <f t="shared" si="51"/>
        <v>2.5896208211245858E-2</v>
      </c>
      <c r="M227" s="6">
        <v>2516350</v>
      </c>
      <c r="N227" s="6">
        <f t="shared" si="52"/>
        <v>0</v>
      </c>
      <c r="O227" s="10">
        <f t="shared" si="53"/>
        <v>0</v>
      </c>
      <c r="P227" s="6">
        <v>-9490.1499999999069</v>
      </c>
      <c r="Q227" s="6">
        <v>9490.1499999999069</v>
      </c>
      <c r="R227" s="6">
        <v>0</v>
      </c>
      <c r="S227" s="6">
        <v>0</v>
      </c>
      <c r="T227" s="6">
        <f t="shared" si="54"/>
        <v>0</v>
      </c>
      <c r="V227" s="6">
        <v>2508408.2000000002</v>
      </c>
      <c r="W227" s="6">
        <f t="shared" si="55"/>
        <v>-7941.7999999998137</v>
      </c>
      <c r="X227" s="10">
        <f t="shared" si="56"/>
        <v>-3.1560792417588226E-3</v>
      </c>
      <c r="Y227" s="6">
        <v>-9490.1499999999069</v>
      </c>
      <c r="Z227" s="6">
        <v>-3091.6000000000931</v>
      </c>
      <c r="AA227" s="6">
        <v>4639.9500000001553</v>
      </c>
      <c r="AB227" s="6">
        <v>0</v>
      </c>
      <c r="AC227" s="6">
        <f t="shared" si="57"/>
        <v>-7941.7999999998447</v>
      </c>
      <c r="AE227" s="6">
        <v>2466200</v>
      </c>
      <c r="AF227" s="6">
        <f t="shared" si="58"/>
        <v>50150</v>
      </c>
      <c r="AG227" s="10">
        <f t="shared" si="63"/>
        <v>2.033492822966507E-2</v>
      </c>
      <c r="AI227" s="6">
        <f t="shared" si="59"/>
        <v>2466200</v>
      </c>
      <c r="AJ227" s="6">
        <f t="shared" si="60"/>
        <v>42208.200000000186</v>
      </c>
      <c r="AK227" s="10">
        <f t="shared" si="64"/>
        <v>1.7114670343037947E-2</v>
      </c>
      <c r="AM227" s="6">
        <f t="shared" si="61"/>
        <v>2466200</v>
      </c>
      <c r="AN227" s="6">
        <f t="shared" si="62"/>
        <v>50150</v>
      </c>
      <c r="AO227" s="10">
        <f t="shared" si="65"/>
        <v>2.033492822966507E-2</v>
      </c>
    </row>
    <row r="228" spans="1:41" x14ac:dyDescent="0.3">
      <c r="A228" s="3"/>
      <c r="B228" s="3" t="str">
        <f t="shared" si="50"/>
        <v>2162</v>
      </c>
      <c r="C228" s="3">
        <v>139737</v>
      </c>
      <c r="D228" s="3">
        <v>8552162</v>
      </c>
      <c r="E228" s="4" t="s">
        <v>136</v>
      </c>
      <c r="F228" s="4" t="s">
        <v>5</v>
      </c>
      <c r="G228" s="6">
        <v>599</v>
      </c>
      <c r="H228" s="6">
        <v>105099.99999999997</v>
      </c>
      <c r="I228" s="6">
        <v>2565057.2000000002</v>
      </c>
      <c r="J228" s="6">
        <v>2554735</v>
      </c>
      <c r="K228" s="10">
        <f t="shared" si="51"/>
        <v>4.0973745146891838E-2</v>
      </c>
      <c r="M228" s="6">
        <v>2554735</v>
      </c>
      <c r="N228" s="6">
        <f t="shared" si="52"/>
        <v>0</v>
      </c>
      <c r="O228" s="10">
        <f t="shared" si="53"/>
        <v>0</v>
      </c>
      <c r="P228" s="6">
        <v>-9634.9150000000373</v>
      </c>
      <c r="Q228" s="6">
        <v>9634.9150000000373</v>
      </c>
      <c r="R228" s="6">
        <v>0</v>
      </c>
      <c r="S228" s="6">
        <v>0</v>
      </c>
      <c r="T228" s="6">
        <f t="shared" si="54"/>
        <v>0</v>
      </c>
      <c r="V228" s="6">
        <v>2546705.36</v>
      </c>
      <c r="W228" s="6">
        <f t="shared" si="55"/>
        <v>-8029.6400000001304</v>
      </c>
      <c r="X228" s="10">
        <f t="shared" si="56"/>
        <v>-3.1430422333432353E-3</v>
      </c>
      <c r="Y228" s="6">
        <v>-9634.9150000000373</v>
      </c>
      <c r="Z228" s="6">
        <v>-3138.7599999997765</v>
      </c>
      <c r="AA228" s="6">
        <v>4744.0349999998871</v>
      </c>
      <c r="AB228" s="6">
        <v>0</v>
      </c>
      <c r="AC228" s="6">
        <f t="shared" si="57"/>
        <v>-8029.6399999999267</v>
      </c>
      <c r="AE228" s="6">
        <v>2503820</v>
      </c>
      <c r="AF228" s="6">
        <f t="shared" si="58"/>
        <v>50915</v>
      </c>
      <c r="AG228" s="10">
        <f t="shared" si="63"/>
        <v>2.033492822966507E-2</v>
      </c>
      <c r="AI228" s="6">
        <f t="shared" si="59"/>
        <v>2503820</v>
      </c>
      <c r="AJ228" s="6">
        <f t="shared" si="60"/>
        <v>42885.35999999987</v>
      </c>
      <c r="AK228" s="10">
        <f t="shared" si="64"/>
        <v>1.7127972458083996E-2</v>
      </c>
      <c r="AM228" s="6">
        <f t="shared" si="61"/>
        <v>2503820</v>
      </c>
      <c r="AN228" s="6">
        <f t="shared" si="62"/>
        <v>50915</v>
      </c>
      <c r="AO228" s="10">
        <f t="shared" si="65"/>
        <v>2.033492822966507E-2</v>
      </c>
    </row>
    <row r="229" spans="1:41" x14ac:dyDescent="0.3">
      <c r="A229" s="3"/>
      <c r="B229" s="3" t="str">
        <f t="shared" si="50"/>
        <v>3048</v>
      </c>
      <c r="C229" s="3">
        <v>138358</v>
      </c>
      <c r="D229" s="3">
        <v>8553048</v>
      </c>
      <c r="E229" s="4" t="s">
        <v>184</v>
      </c>
      <c r="F229" s="4" t="s">
        <v>5</v>
      </c>
      <c r="G229" s="6">
        <v>615</v>
      </c>
      <c r="H229" s="6">
        <v>61420</v>
      </c>
      <c r="I229" s="6">
        <v>2629207.5760400002</v>
      </c>
      <c r="J229" s="6">
        <v>2622975</v>
      </c>
      <c r="K229" s="10">
        <f t="shared" si="51"/>
        <v>2.3360650775435605E-2</v>
      </c>
      <c r="M229" s="6">
        <v>2622975</v>
      </c>
      <c r="N229" s="6">
        <f t="shared" si="52"/>
        <v>0</v>
      </c>
      <c r="O229" s="10">
        <f t="shared" si="53"/>
        <v>0</v>
      </c>
      <c r="P229" s="6">
        <v>-9892.2749999999069</v>
      </c>
      <c r="Q229" s="6">
        <v>9892.2749999999069</v>
      </c>
      <c r="R229" s="6">
        <v>0</v>
      </c>
      <c r="S229" s="6">
        <v>0</v>
      </c>
      <c r="T229" s="6">
        <f t="shared" si="54"/>
        <v>0</v>
      </c>
      <c r="V229" s="6">
        <v>2614789.2000000002</v>
      </c>
      <c r="W229" s="6">
        <f t="shared" si="55"/>
        <v>-8185.7999999998137</v>
      </c>
      <c r="X229" s="10">
        <f t="shared" si="56"/>
        <v>-3.1208074800559722E-3</v>
      </c>
      <c r="Y229" s="6">
        <v>-9892.2749999999069</v>
      </c>
      <c r="Z229" s="6">
        <v>-3222.6000000000931</v>
      </c>
      <c r="AA229" s="6">
        <v>4929.0750000001663</v>
      </c>
      <c r="AB229" s="6">
        <v>0</v>
      </c>
      <c r="AC229" s="6">
        <f t="shared" si="57"/>
        <v>-8185.7999999998337</v>
      </c>
      <c r="AE229" s="6">
        <v>2570700</v>
      </c>
      <c r="AF229" s="6">
        <f t="shared" si="58"/>
        <v>52275</v>
      </c>
      <c r="AG229" s="10">
        <f t="shared" si="63"/>
        <v>2.033492822966507E-2</v>
      </c>
      <c r="AI229" s="6">
        <f t="shared" si="59"/>
        <v>2570700</v>
      </c>
      <c r="AJ229" s="6">
        <f t="shared" si="60"/>
        <v>44089.200000000186</v>
      </c>
      <c r="AK229" s="10">
        <f t="shared" si="64"/>
        <v>1.7150659353483561E-2</v>
      </c>
      <c r="AM229" s="6">
        <f t="shared" si="61"/>
        <v>2570700</v>
      </c>
      <c r="AN229" s="6">
        <f t="shared" si="62"/>
        <v>52275</v>
      </c>
      <c r="AO229" s="10">
        <f t="shared" si="65"/>
        <v>2.033492822966507E-2</v>
      </c>
    </row>
    <row r="230" spans="1:41" x14ac:dyDescent="0.3">
      <c r="A230" s="3"/>
      <c r="B230" s="3" t="str">
        <f t="shared" si="50"/>
        <v>2357</v>
      </c>
      <c r="C230" s="3">
        <v>139751</v>
      </c>
      <c r="D230" s="3">
        <v>8552357</v>
      </c>
      <c r="E230" s="4" t="s">
        <v>161</v>
      </c>
      <c r="F230" s="4" t="s">
        <v>5</v>
      </c>
      <c r="G230" s="6">
        <v>623</v>
      </c>
      <c r="H230" s="6">
        <v>45830</v>
      </c>
      <c r="I230" s="6">
        <v>2664352.6</v>
      </c>
      <c r="J230" s="6">
        <v>2657095</v>
      </c>
      <c r="K230" s="10">
        <f t="shared" si="51"/>
        <v>1.7201176751155234E-2</v>
      </c>
      <c r="M230" s="6">
        <v>2657095</v>
      </c>
      <c r="N230" s="6">
        <f t="shared" si="52"/>
        <v>0</v>
      </c>
      <c r="O230" s="10">
        <f t="shared" si="53"/>
        <v>0</v>
      </c>
      <c r="P230" s="6">
        <v>-10020.955000000075</v>
      </c>
      <c r="Q230" s="6">
        <v>10020.955000000075</v>
      </c>
      <c r="R230" s="6">
        <v>0</v>
      </c>
      <c r="S230" s="6">
        <v>0</v>
      </c>
      <c r="T230" s="6">
        <f t="shared" si="54"/>
        <v>0</v>
      </c>
      <c r="V230" s="6">
        <v>2648831.12</v>
      </c>
      <c r="W230" s="6">
        <f t="shared" si="55"/>
        <v>-8263.8799999998882</v>
      </c>
      <c r="X230" s="10">
        <f t="shared" si="56"/>
        <v>-3.1101183811643499E-3</v>
      </c>
      <c r="Y230" s="6">
        <v>-10020.955000000075</v>
      </c>
      <c r="Z230" s="6">
        <v>-3264.5200000000186</v>
      </c>
      <c r="AA230" s="6">
        <v>5021.5950000001676</v>
      </c>
      <c r="AB230" s="6">
        <v>0</v>
      </c>
      <c r="AC230" s="6">
        <f t="shared" si="57"/>
        <v>-8263.8799999999246</v>
      </c>
      <c r="AE230" s="6">
        <v>2604140</v>
      </c>
      <c r="AF230" s="6">
        <f t="shared" si="58"/>
        <v>52955</v>
      </c>
      <c r="AG230" s="10">
        <f t="shared" si="63"/>
        <v>2.033492822966507E-2</v>
      </c>
      <c r="AI230" s="6">
        <f t="shared" si="59"/>
        <v>2604140</v>
      </c>
      <c r="AJ230" s="6">
        <f t="shared" si="60"/>
        <v>44691.120000000112</v>
      </c>
      <c r="AK230" s="10">
        <f t="shared" si="64"/>
        <v>1.7161565814433982E-2</v>
      </c>
      <c r="AM230" s="6">
        <f t="shared" si="61"/>
        <v>2604140</v>
      </c>
      <c r="AN230" s="6">
        <f t="shared" si="62"/>
        <v>52955</v>
      </c>
      <c r="AO230" s="10">
        <f t="shared" si="65"/>
        <v>2.033492822966507E-2</v>
      </c>
    </row>
    <row r="231" spans="1:41" x14ac:dyDescent="0.3">
      <c r="A231" s="3"/>
      <c r="B231" s="3" t="str">
        <f t="shared" si="50"/>
        <v>2003</v>
      </c>
      <c r="C231" s="3">
        <v>132226</v>
      </c>
      <c r="D231" s="3">
        <v>8552003</v>
      </c>
      <c r="E231" s="4" t="s">
        <v>6</v>
      </c>
      <c r="F231" s="4" t="s">
        <v>5</v>
      </c>
      <c r="G231" s="6">
        <v>630</v>
      </c>
      <c r="H231" s="6">
        <v>62830</v>
      </c>
      <c r="I231" s="6">
        <v>2738873.55</v>
      </c>
      <c r="J231" s="6">
        <v>2686950</v>
      </c>
      <c r="K231" s="10">
        <f t="shared" si="51"/>
        <v>2.294008790584728E-2</v>
      </c>
      <c r="M231" s="6">
        <v>2686950</v>
      </c>
      <c r="N231" s="6">
        <f t="shared" si="52"/>
        <v>0</v>
      </c>
      <c r="O231" s="10">
        <f t="shared" si="53"/>
        <v>0</v>
      </c>
      <c r="P231" s="6">
        <v>-10133.550000000047</v>
      </c>
      <c r="Q231" s="6">
        <v>10133.550000000279</v>
      </c>
      <c r="R231" s="6">
        <v>0</v>
      </c>
      <c r="S231" s="6">
        <v>0</v>
      </c>
      <c r="T231" s="6">
        <f t="shared" si="54"/>
        <v>2.3283064365386963E-10</v>
      </c>
      <c r="V231" s="6">
        <v>2678617.8000000003</v>
      </c>
      <c r="W231" s="6">
        <f t="shared" si="55"/>
        <v>-8332.1999999997206</v>
      </c>
      <c r="X231" s="10">
        <f t="shared" si="56"/>
        <v>-3.1009881091943357E-3</v>
      </c>
      <c r="Y231" s="6">
        <v>-10133.550000000047</v>
      </c>
      <c r="Z231" s="6">
        <v>-3301.1999999997206</v>
      </c>
      <c r="AA231" s="6">
        <v>5102.5500000001739</v>
      </c>
      <c r="AB231" s="6">
        <v>0</v>
      </c>
      <c r="AC231" s="6">
        <f t="shared" si="57"/>
        <v>-8332.1999999995933</v>
      </c>
      <c r="AE231" s="6">
        <v>2633400</v>
      </c>
      <c r="AF231" s="6">
        <f t="shared" si="58"/>
        <v>53550</v>
      </c>
      <c r="AG231" s="10">
        <f t="shared" si="63"/>
        <v>2.033492822966507E-2</v>
      </c>
      <c r="AI231" s="6">
        <f t="shared" si="59"/>
        <v>2633400</v>
      </c>
      <c r="AJ231" s="6">
        <f t="shared" si="60"/>
        <v>45217.800000000279</v>
      </c>
      <c r="AK231" s="10">
        <f t="shared" si="64"/>
        <v>1.7170881749829225E-2</v>
      </c>
      <c r="AM231" s="6">
        <f t="shared" si="61"/>
        <v>2633400</v>
      </c>
      <c r="AN231" s="6">
        <f t="shared" si="62"/>
        <v>53550</v>
      </c>
      <c r="AO231" s="10">
        <f t="shared" si="65"/>
        <v>2.033492822966507E-2</v>
      </c>
    </row>
    <row r="232" spans="1:41" x14ac:dyDescent="0.3">
      <c r="A232" s="3"/>
      <c r="B232" s="3" t="str">
        <f t="shared" si="50"/>
        <v>4004</v>
      </c>
      <c r="C232" s="3">
        <v>137317</v>
      </c>
      <c r="D232" s="3">
        <v>8554004</v>
      </c>
      <c r="E232" s="4" t="s">
        <v>235</v>
      </c>
      <c r="F232" s="4" t="s">
        <v>89</v>
      </c>
      <c r="G232" s="6">
        <v>70.900000000000006</v>
      </c>
      <c r="H232" s="6">
        <v>45872.3</v>
      </c>
      <c r="I232" s="6">
        <v>649717.47088464664</v>
      </c>
      <c r="J232" s="6">
        <v>639833.31088464661</v>
      </c>
      <c r="K232" s="10">
        <f t="shared" si="51"/>
        <v>7.0603457742241235E-2</v>
      </c>
      <c r="M232" s="6">
        <v>572083.91086809989</v>
      </c>
      <c r="N232" s="6">
        <f t="shared" si="52"/>
        <v>-67749.400016546715</v>
      </c>
      <c r="O232" s="10">
        <f t="shared" si="53"/>
        <v>-0.10588601572318111</v>
      </c>
      <c r="P232" s="6">
        <v>-1812.204000000027</v>
      </c>
      <c r="Q232" s="6">
        <v>0</v>
      </c>
      <c r="R232" s="6">
        <v>0</v>
      </c>
      <c r="S232" s="6">
        <v>-65937.196016546703</v>
      </c>
      <c r="T232" s="6">
        <f t="shared" si="54"/>
        <v>-67749.40001654673</v>
      </c>
      <c r="V232" s="6">
        <v>577083.37953406654</v>
      </c>
      <c r="W232" s="6">
        <f t="shared" si="55"/>
        <v>-62749.931350580067</v>
      </c>
      <c r="X232" s="10">
        <f t="shared" si="56"/>
        <v>-9.8072310839554019E-2</v>
      </c>
      <c r="Y232" s="6">
        <v>-1812.204000000027</v>
      </c>
      <c r="Z232" s="6">
        <v>0</v>
      </c>
      <c r="AA232" s="6">
        <v>0</v>
      </c>
      <c r="AB232" s="6">
        <v>-60937.727350580026</v>
      </c>
      <c r="AC232" s="6">
        <f t="shared" si="57"/>
        <v>-62749.931350580053</v>
      </c>
      <c r="AE232" s="6">
        <v>564007.84605391894</v>
      </c>
      <c r="AF232" s="6">
        <f t="shared" si="58"/>
        <v>8076.0648141809506</v>
      </c>
      <c r="AG232" s="10">
        <f t="shared" si="63"/>
        <v>1.4319064656077287E-2</v>
      </c>
      <c r="AI232" s="6">
        <f t="shared" si="59"/>
        <v>564007.84605391894</v>
      </c>
      <c r="AJ232" s="6">
        <f t="shared" si="60"/>
        <v>13075.533480147598</v>
      </c>
      <c r="AK232" s="10">
        <f t="shared" si="64"/>
        <v>2.3183247487832966E-2</v>
      </c>
      <c r="AM232" s="6">
        <f t="shared" si="61"/>
        <v>564007.84605391894</v>
      </c>
      <c r="AN232" s="6">
        <f t="shared" si="62"/>
        <v>75825.464830727666</v>
      </c>
      <c r="AO232" s="10">
        <f t="shared" si="65"/>
        <v>0.13444044326907958</v>
      </c>
    </row>
    <row r="233" spans="1:41" x14ac:dyDescent="0.3">
      <c r="A233" s="3"/>
      <c r="B233" s="3" t="str">
        <f t="shared" si="50"/>
        <v>4021</v>
      </c>
      <c r="C233" s="3">
        <v>141874</v>
      </c>
      <c r="D233" s="3">
        <v>8554021</v>
      </c>
      <c r="E233" s="4" t="s">
        <v>245</v>
      </c>
      <c r="F233" s="4" t="s">
        <v>89</v>
      </c>
      <c r="G233" s="6">
        <v>383</v>
      </c>
      <c r="H233" s="6">
        <v>261869.7513089006</v>
      </c>
      <c r="I233" s="6">
        <v>2450047.2929784036</v>
      </c>
      <c r="J233" s="6">
        <v>2419327.2929784036</v>
      </c>
      <c r="K233" s="10">
        <f t="shared" si="51"/>
        <v>0.10688354957857089</v>
      </c>
      <c r="M233" s="6">
        <v>2400766.5983406003</v>
      </c>
      <c r="N233" s="6">
        <f t="shared" si="52"/>
        <v>-18560.694637803361</v>
      </c>
      <c r="O233" s="10">
        <f t="shared" si="53"/>
        <v>-7.6718411319013895E-3</v>
      </c>
      <c r="P233" s="6">
        <v>-9072.3600000001024</v>
      </c>
      <c r="Q233" s="6">
        <v>0</v>
      </c>
      <c r="R233" s="6">
        <v>0</v>
      </c>
      <c r="S233" s="6">
        <v>-9488.334637803011</v>
      </c>
      <c r="T233" s="6">
        <f t="shared" si="54"/>
        <v>-18560.694637803113</v>
      </c>
      <c r="V233" s="6">
        <v>2410254.9329784033</v>
      </c>
      <c r="W233" s="6">
        <f t="shared" si="55"/>
        <v>-9072.3600000003353</v>
      </c>
      <c r="X233" s="10">
        <f t="shared" si="56"/>
        <v>-3.7499514953313598E-3</v>
      </c>
      <c r="Y233" s="6">
        <v>-9072.3600000001024</v>
      </c>
      <c r="Z233" s="6">
        <v>0</v>
      </c>
      <c r="AA233" s="6">
        <v>0</v>
      </c>
      <c r="AB233" s="6">
        <v>0</v>
      </c>
      <c r="AC233" s="6">
        <f t="shared" si="57"/>
        <v>-9072.3600000001024</v>
      </c>
      <c r="AE233" s="6">
        <v>2353882.3686198904</v>
      </c>
      <c r="AF233" s="6">
        <f t="shared" si="58"/>
        <v>46884.229720709845</v>
      </c>
      <c r="AG233" s="10">
        <f t="shared" si="63"/>
        <v>1.9917830366433575E-2</v>
      </c>
      <c r="AI233" s="6">
        <f t="shared" si="59"/>
        <v>2353882.3686198904</v>
      </c>
      <c r="AJ233" s="6">
        <f t="shared" si="60"/>
        <v>56372.564358512871</v>
      </c>
      <c r="AK233" s="10">
        <f t="shared" si="64"/>
        <v>2.3948760188711036E-2</v>
      </c>
      <c r="AM233" s="6">
        <f t="shared" si="61"/>
        <v>2353882.3686198904</v>
      </c>
      <c r="AN233" s="6">
        <f t="shared" si="62"/>
        <v>65444.924358513206</v>
      </c>
      <c r="AO233" s="10">
        <f t="shared" si="65"/>
        <v>2.7802971478512902E-2</v>
      </c>
    </row>
    <row r="234" spans="1:41" x14ac:dyDescent="0.3">
      <c r="A234" s="3"/>
      <c r="B234" s="3" t="str">
        <f t="shared" si="50"/>
        <v>4031</v>
      </c>
      <c r="C234" s="3">
        <v>138820</v>
      </c>
      <c r="D234" s="3">
        <v>8554031</v>
      </c>
      <c r="E234" s="4" t="s">
        <v>252</v>
      </c>
      <c r="F234" s="4" t="s">
        <v>89</v>
      </c>
      <c r="G234" s="6">
        <v>565</v>
      </c>
      <c r="H234" s="6">
        <v>140755</v>
      </c>
      <c r="I234" s="6">
        <v>3193274.1771582868</v>
      </c>
      <c r="J234" s="6">
        <v>3179885.9771582866</v>
      </c>
      <c r="K234" s="10">
        <f t="shared" si="51"/>
        <v>4.4078582730800363E-2</v>
      </c>
      <c r="M234" s="6">
        <v>3148193.0747571993</v>
      </c>
      <c r="N234" s="6">
        <f t="shared" si="52"/>
        <v>-31692.90240108734</v>
      </c>
      <c r="O234" s="10">
        <f t="shared" si="53"/>
        <v>-9.9666788774010646E-3</v>
      </c>
      <c r="P234" s="6">
        <v>-13381.560000000522</v>
      </c>
      <c r="Q234" s="6">
        <v>0</v>
      </c>
      <c r="R234" s="6">
        <v>0</v>
      </c>
      <c r="S234" s="6">
        <v>-18311.342401086746</v>
      </c>
      <c r="T234" s="6">
        <f t="shared" si="54"/>
        <v>-31692.902401087267</v>
      </c>
      <c r="V234" s="6">
        <v>3166504.4171582861</v>
      </c>
      <c r="W234" s="6">
        <f t="shared" si="55"/>
        <v>-13381.560000000522</v>
      </c>
      <c r="X234" s="10">
        <f t="shared" si="56"/>
        <v>-4.2081886256685802E-3</v>
      </c>
      <c r="Y234" s="6">
        <v>-13381.560000000522</v>
      </c>
      <c r="Z234" s="6">
        <v>0</v>
      </c>
      <c r="AA234" s="6">
        <v>0</v>
      </c>
      <c r="AB234" s="6">
        <v>0</v>
      </c>
      <c r="AC234" s="6">
        <f t="shared" si="57"/>
        <v>-13381.560000000522</v>
      </c>
      <c r="AE234" s="6">
        <v>3086127.6931987503</v>
      </c>
      <c r="AF234" s="6">
        <f t="shared" si="58"/>
        <v>62065.381558449008</v>
      </c>
      <c r="AG234" s="10">
        <f t="shared" si="63"/>
        <v>2.0111086684854139E-2</v>
      </c>
      <c r="AI234" s="6">
        <f t="shared" si="59"/>
        <v>3086127.6931987503</v>
      </c>
      <c r="AJ234" s="6">
        <f t="shared" si="60"/>
        <v>80376.723959535826</v>
      </c>
      <c r="AK234" s="10">
        <f t="shared" si="64"/>
        <v>2.6044523088487599E-2</v>
      </c>
      <c r="AM234" s="6">
        <f t="shared" si="61"/>
        <v>3086127.6931987503</v>
      </c>
      <c r="AN234" s="6">
        <f t="shared" si="62"/>
        <v>93758.283959536348</v>
      </c>
      <c r="AO234" s="10">
        <f t="shared" si="65"/>
        <v>3.038055883629252E-2</v>
      </c>
    </row>
    <row r="235" spans="1:41" x14ac:dyDescent="0.3">
      <c r="A235" s="3"/>
      <c r="B235" s="3" t="str">
        <f t="shared" si="50"/>
        <v>4012</v>
      </c>
      <c r="C235" s="3">
        <v>138721</v>
      </c>
      <c r="D235" s="3">
        <v>8554012</v>
      </c>
      <c r="E235" s="4" t="s">
        <v>238</v>
      </c>
      <c r="F235" s="4" t="s">
        <v>89</v>
      </c>
      <c r="G235" s="6">
        <v>568</v>
      </c>
      <c r="H235" s="6">
        <v>182659.99999999991</v>
      </c>
      <c r="I235" s="6">
        <v>3085892.4577963511</v>
      </c>
      <c r="J235" s="6">
        <v>3065145.857796351</v>
      </c>
      <c r="K235" s="10">
        <f t="shared" si="51"/>
        <v>5.9191952570647327E-2</v>
      </c>
      <c r="M235" s="6">
        <v>3024797.7071935995</v>
      </c>
      <c r="N235" s="6">
        <f t="shared" si="52"/>
        <v>-40348.150602751411</v>
      </c>
      <c r="O235" s="10">
        <f t="shared" si="53"/>
        <v>-1.3163533637436498E-2</v>
      </c>
      <c r="P235" s="6">
        <v>-12882.240000000224</v>
      </c>
      <c r="Q235" s="6">
        <v>0</v>
      </c>
      <c r="R235" s="6">
        <v>0</v>
      </c>
      <c r="S235" s="6">
        <v>-27465.910602751163</v>
      </c>
      <c r="T235" s="6">
        <f t="shared" si="54"/>
        <v>-40348.150602751382</v>
      </c>
      <c r="V235" s="6">
        <v>3052263.6177963507</v>
      </c>
      <c r="W235" s="6">
        <f t="shared" si="55"/>
        <v>-12882.240000000224</v>
      </c>
      <c r="X235" s="10">
        <f t="shared" si="56"/>
        <v>-4.2028146775572213E-3</v>
      </c>
      <c r="Y235" s="6">
        <v>-12882.240000000224</v>
      </c>
      <c r="Z235" s="6">
        <v>0</v>
      </c>
      <c r="AA235" s="6">
        <v>0</v>
      </c>
      <c r="AB235" s="6">
        <v>0</v>
      </c>
      <c r="AC235" s="6">
        <f t="shared" si="57"/>
        <v>-12882.240000000224</v>
      </c>
      <c r="AE235" s="6">
        <v>2965078.3615786457</v>
      </c>
      <c r="AF235" s="6">
        <f t="shared" si="58"/>
        <v>59719.345614953898</v>
      </c>
      <c r="AG235" s="10">
        <f t="shared" si="63"/>
        <v>2.0140899609532935E-2</v>
      </c>
      <c r="AI235" s="6">
        <f t="shared" si="59"/>
        <v>2965078.3615786457</v>
      </c>
      <c r="AJ235" s="6">
        <f t="shared" si="60"/>
        <v>87185.256217705086</v>
      </c>
      <c r="AK235" s="10">
        <f t="shared" si="64"/>
        <v>2.9404031052753202E-2</v>
      </c>
      <c r="AM235" s="6">
        <f t="shared" si="61"/>
        <v>2965078.3615786457</v>
      </c>
      <c r="AN235" s="6">
        <f t="shared" si="62"/>
        <v>100067.49621770531</v>
      </c>
      <c r="AO235" s="10">
        <f t="shared" si="65"/>
        <v>3.3748685199816469E-2</v>
      </c>
    </row>
    <row r="236" spans="1:41" x14ac:dyDescent="0.3">
      <c r="A236" s="3"/>
      <c r="B236" s="3" t="str">
        <f t="shared" si="50"/>
        <v>4011</v>
      </c>
      <c r="C236" s="3">
        <v>138327</v>
      </c>
      <c r="D236" s="3">
        <v>8554011</v>
      </c>
      <c r="E236" s="4" t="s">
        <v>237</v>
      </c>
      <c r="F236" s="4" t="s">
        <v>89</v>
      </c>
      <c r="G236" s="6">
        <v>572</v>
      </c>
      <c r="H236" s="6">
        <v>324845.00000000012</v>
      </c>
      <c r="I236" s="6">
        <v>3493644.1848045141</v>
      </c>
      <c r="J236" s="6">
        <v>3475678.9848045139</v>
      </c>
      <c r="K236" s="10">
        <f t="shared" si="51"/>
        <v>9.298170701323917E-2</v>
      </c>
      <c r="M236" s="6">
        <v>3447445.3046278995</v>
      </c>
      <c r="N236" s="6">
        <f t="shared" si="52"/>
        <v>-28233.680176614318</v>
      </c>
      <c r="O236" s="10">
        <f t="shared" si="53"/>
        <v>-8.1232128456196571E-3</v>
      </c>
      <c r="P236" s="6">
        <v>-13595.040000000037</v>
      </c>
      <c r="Q236" s="6">
        <v>0</v>
      </c>
      <c r="R236" s="6">
        <v>0</v>
      </c>
      <c r="S236" s="6">
        <v>-14638.640176614479</v>
      </c>
      <c r="T236" s="6">
        <f t="shared" si="54"/>
        <v>-28233.680176614514</v>
      </c>
      <c r="V236" s="6">
        <v>3462083.9448045138</v>
      </c>
      <c r="W236" s="6">
        <f t="shared" si="55"/>
        <v>-13595.040000000037</v>
      </c>
      <c r="X236" s="10">
        <f t="shared" si="56"/>
        <v>-3.9114774579116305E-3</v>
      </c>
      <c r="Y236" s="6">
        <v>-13595.040000000037</v>
      </c>
      <c r="Z236" s="6">
        <v>0</v>
      </c>
      <c r="AA236" s="6">
        <v>0</v>
      </c>
      <c r="AB236" s="6">
        <v>0</v>
      </c>
      <c r="AC236" s="6">
        <f t="shared" si="57"/>
        <v>-13595.040000000037</v>
      </c>
      <c r="AE236" s="6">
        <v>3379128.1299392981</v>
      </c>
      <c r="AF236" s="6">
        <f t="shared" si="58"/>
        <v>68317.174688601401</v>
      </c>
      <c r="AG236" s="10">
        <f t="shared" si="63"/>
        <v>2.0217396932453294E-2</v>
      </c>
      <c r="AI236" s="6">
        <f t="shared" si="59"/>
        <v>3379128.1299392981</v>
      </c>
      <c r="AJ236" s="6">
        <f t="shared" si="60"/>
        <v>82955.814865215681</v>
      </c>
      <c r="AK236" s="10">
        <f t="shared" si="64"/>
        <v>2.4549473022411221E-2</v>
      </c>
      <c r="AM236" s="6">
        <f t="shared" si="61"/>
        <v>3379128.1299392981</v>
      </c>
      <c r="AN236" s="6">
        <f t="shared" si="62"/>
        <v>96550.854865215719</v>
      </c>
      <c r="AO236" s="10">
        <f t="shared" si="65"/>
        <v>2.8572711999219201E-2</v>
      </c>
    </row>
    <row r="237" spans="1:41" x14ac:dyDescent="0.3">
      <c r="A237" s="3"/>
      <c r="B237" s="3" t="str">
        <f t="shared" si="50"/>
        <v>4023</v>
      </c>
      <c r="C237" s="3">
        <v>143844</v>
      </c>
      <c r="D237" s="3">
        <v>8554023</v>
      </c>
      <c r="E237" s="4" t="s">
        <v>247</v>
      </c>
      <c r="F237" s="4" t="s">
        <v>89</v>
      </c>
      <c r="G237" s="6">
        <v>603</v>
      </c>
      <c r="H237" s="6">
        <v>577254.99999999988</v>
      </c>
      <c r="I237" s="6">
        <v>3946340.5261361357</v>
      </c>
      <c r="J237" s="6">
        <v>3930295.1261361358</v>
      </c>
      <c r="K237" s="10">
        <f t="shared" si="51"/>
        <v>0.14627602361654041</v>
      </c>
      <c r="M237" s="6">
        <v>3881980.2032196</v>
      </c>
      <c r="N237" s="6">
        <f t="shared" si="52"/>
        <v>-48314.922916535754</v>
      </c>
      <c r="O237" s="10">
        <f t="shared" si="53"/>
        <v>-1.2292950367835112E-2</v>
      </c>
      <c r="P237" s="6">
        <v>-14378.760000000242</v>
      </c>
      <c r="Q237" s="6">
        <v>0</v>
      </c>
      <c r="R237" s="6">
        <v>0</v>
      </c>
      <c r="S237" s="6">
        <v>-33936.162916535563</v>
      </c>
      <c r="T237" s="6">
        <f t="shared" si="54"/>
        <v>-48314.922916535805</v>
      </c>
      <c r="V237" s="6">
        <v>3915916.3661361355</v>
      </c>
      <c r="W237" s="6">
        <f t="shared" si="55"/>
        <v>-14378.760000000242</v>
      </c>
      <c r="X237" s="10">
        <f t="shared" si="56"/>
        <v>-3.6584428238944917E-3</v>
      </c>
      <c r="Y237" s="6">
        <v>-14378.760000000242</v>
      </c>
      <c r="Z237" s="6">
        <v>0</v>
      </c>
      <c r="AA237" s="6">
        <v>0</v>
      </c>
      <c r="AB237" s="6">
        <v>0</v>
      </c>
      <c r="AC237" s="6">
        <f t="shared" si="57"/>
        <v>-14378.760000000242</v>
      </c>
      <c r="AE237" s="6">
        <v>3804630.2676035003</v>
      </c>
      <c r="AF237" s="6">
        <f t="shared" si="58"/>
        <v>77349.935616099741</v>
      </c>
      <c r="AG237" s="10">
        <f t="shared" si="63"/>
        <v>2.0330473705877788E-2</v>
      </c>
      <c r="AI237" s="6">
        <f t="shared" si="59"/>
        <v>3804630.2676035003</v>
      </c>
      <c r="AJ237" s="6">
        <f t="shared" si="60"/>
        <v>111286.09853263525</v>
      </c>
      <c r="AK237" s="10">
        <f t="shared" si="64"/>
        <v>2.9250174315291165E-2</v>
      </c>
      <c r="AM237" s="6">
        <f t="shared" si="61"/>
        <v>3804630.2676035003</v>
      </c>
      <c r="AN237" s="6">
        <f t="shared" si="62"/>
        <v>125664.8585326355</v>
      </c>
      <c r="AO237" s="10">
        <f t="shared" si="65"/>
        <v>3.3029453506343093E-2</v>
      </c>
    </row>
    <row r="238" spans="1:41" x14ac:dyDescent="0.3">
      <c r="A238" s="3"/>
      <c r="B238" s="3" t="str">
        <f t="shared" si="50"/>
        <v>4014</v>
      </c>
      <c r="C238" s="3">
        <v>137367</v>
      </c>
      <c r="D238" s="3">
        <v>8554014</v>
      </c>
      <c r="E238" s="4" t="s">
        <v>240</v>
      </c>
      <c r="F238" s="4" t="s">
        <v>89</v>
      </c>
      <c r="G238" s="6">
        <v>612</v>
      </c>
      <c r="H238" s="6">
        <v>463100</v>
      </c>
      <c r="I238" s="6">
        <v>3788666.1246199245</v>
      </c>
      <c r="J238" s="6">
        <v>3776504.3246199246</v>
      </c>
      <c r="K238" s="10">
        <f t="shared" si="51"/>
        <v>0.12223299302903282</v>
      </c>
      <c r="M238" s="6">
        <v>3738333.2195292003</v>
      </c>
      <c r="N238" s="6">
        <f t="shared" si="52"/>
        <v>-38171.105090724304</v>
      </c>
      <c r="O238" s="10">
        <f t="shared" si="53"/>
        <v>-1.0107523203899925E-2</v>
      </c>
      <c r="P238" s="6">
        <v>-14562.720000000205</v>
      </c>
      <c r="Q238" s="6">
        <v>0</v>
      </c>
      <c r="R238" s="6">
        <v>0</v>
      </c>
      <c r="S238" s="6">
        <v>-23608.385090724089</v>
      </c>
      <c r="T238" s="6">
        <f t="shared" si="54"/>
        <v>-38171.10509072429</v>
      </c>
      <c r="V238" s="6">
        <v>3761941.6046199244</v>
      </c>
      <c r="W238" s="6">
        <f t="shared" si="55"/>
        <v>-14562.720000000205</v>
      </c>
      <c r="X238" s="10">
        <f t="shared" si="56"/>
        <v>-3.856137514542851E-3</v>
      </c>
      <c r="Y238" s="6">
        <v>-14562.720000000205</v>
      </c>
      <c r="Z238" s="6">
        <v>0</v>
      </c>
      <c r="AA238" s="6">
        <v>0</v>
      </c>
      <c r="AB238" s="6">
        <v>0</v>
      </c>
      <c r="AC238" s="6">
        <f t="shared" si="57"/>
        <v>-14562.720000000205</v>
      </c>
      <c r="AE238" s="6">
        <v>3663937.8251738553</v>
      </c>
      <c r="AF238" s="6">
        <f t="shared" si="58"/>
        <v>74395.394355345052</v>
      </c>
      <c r="AG238" s="10">
        <f t="shared" si="63"/>
        <v>2.0304764410628326E-2</v>
      </c>
      <c r="AI238" s="6">
        <f t="shared" si="59"/>
        <v>3663937.8251738553</v>
      </c>
      <c r="AJ238" s="6">
        <f t="shared" si="60"/>
        <v>98003.779446069151</v>
      </c>
      <c r="AK238" s="10">
        <f t="shared" si="64"/>
        <v>2.6748210292410961E-2</v>
      </c>
      <c r="AM238" s="6">
        <f t="shared" si="61"/>
        <v>3663937.8251738553</v>
      </c>
      <c r="AN238" s="6">
        <f t="shared" si="62"/>
        <v>112566.49944606936</v>
      </c>
      <c r="AO238" s="10">
        <f t="shared" si="65"/>
        <v>3.0722819222711029E-2</v>
      </c>
    </row>
    <row r="239" spans="1:41" x14ac:dyDescent="0.3">
      <c r="A239" s="3"/>
      <c r="B239" s="3" t="str">
        <f t="shared" si="50"/>
        <v>4049</v>
      </c>
      <c r="C239" s="3">
        <v>137983</v>
      </c>
      <c r="D239" s="3">
        <v>8554049</v>
      </c>
      <c r="E239" s="4" t="s">
        <v>261</v>
      </c>
      <c r="F239" s="4" t="s">
        <v>89</v>
      </c>
      <c r="G239" s="6">
        <v>640</v>
      </c>
      <c r="H239" s="6">
        <v>166935</v>
      </c>
      <c r="I239" s="6">
        <v>3618543.3814224997</v>
      </c>
      <c r="J239" s="6">
        <v>3585583.8814224997</v>
      </c>
      <c r="K239" s="10">
        <f t="shared" si="51"/>
        <v>4.6133204000548843E-2</v>
      </c>
      <c r="M239" s="6">
        <v>3543593.5386398002</v>
      </c>
      <c r="N239" s="6">
        <f t="shared" si="52"/>
        <v>-41990.342782699503</v>
      </c>
      <c r="O239" s="10">
        <f t="shared" si="53"/>
        <v>-1.1710880060639044E-2</v>
      </c>
      <c r="P239" s="6">
        <v>-15249.600000000093</v>
      </c>
      <c r="Q239" s="6">
        <v>0</v>
      </c>
      <c r="R239" s="6">
        <v>0</v>
      </c>
      <c r="S239" s="6">
        <v>-26740.742782699203</v>
      </c>
      <c r="T239" s="6">
        <f t="shared" si="54"/>
        <v>-41990.342782699299</v>
      </c>
      <c r="V239" s="6">
        <v>3570334.2814224996</v>
      </c>
      <c r="W239" s="6">
        <f t="shared" si="55"/>
        <v>-15249.600000000093</v>
      </c>
      <c r="X239" s="10">
        <f t="shared" si="56"/>
        <v>-4.2530311671164023E-3</v>
      </c>
      <c r="Y239" s="6">
        <v>-15249.600000000093</v>
      </c>
      <c r="Z239" s="6">
        <v>0</v>
      </c>
      <c r="AA239" s="6">
        <v>0</v>
      </c>
      <c r="AB239" s="6">
        <v>0</v>
      </c>
      <c r="AC239" s="6">
        <f t="shared" si="57"/>
        <v>-15249.600000000093</v>
      </c>
      <c r="AE239" s="6">
        <v>3473203.5638496666</v>
      </c>
      <c r="AF239" s="6">
        <f t="shared" si="58"/>
        <v>70389.974790133536</v>
      </c>
      <c r="AG239" s="10">
        <f t="shared" si="63"/>
        <v>2.0266584867865891E-2</v>
      </c>
      <c r="AI239" s="6">
        <f t="shared" si="59"/>
        <v>3473203.5638496666</v>
      </c>
      <c r="AJ239" s="6">
        <f t="shared" si="60"/>
        <v>97130.717572832946</v>
      </c>
      <c r="AK239" s="10">
        <f t="shared" si="64"/>
        <v>2.7965742804079746E-2</v>
      </c>
      <c r="AM239" s="6">
        <f t="shared" si="61"/>
        <v>3473203.5638496666</v>
      </c>
      <c r="AN239" s="6">
        <f t="shared" si="62"/>
        <v>112380.31757283304</v>
      </c>
      <c r="AO239" s="10">
        <f t="shared" si="65"/>
        <v>3.2356386692253575E-2</v>
      </c>
    </row>
    <row r="240" spans="1:41" x14ac:dyDescent="0.3">
      <c r="A240" s="3"/>
      <c r="B240" s="3" t="str">
        <f t="shared" si="50"/>
        <v>4036</v>
      </c>
      <c r="C240" s="3">
        <v>138819</v>
      </c>
      <c r="D240" s="3">
        <v>8554036</v>
      </c>
      <c r="E240" s="4" t="s">
        <v>255</v>
      </c>
      <c r="F240" s="4" t="s">
        <v>89</v>
      </c>
      <c r="G240" s="6">
        <v>647</v>
      </c>
      <c r="H240" s="6">
        <v>129547.70542635646</v>
      </c>
      <c r="I240" s="6">
        <v>3634811.1761613404</v>
      </c>
      <c r="J240" s="6">
        <v>3611201.7761613405</v>
      </c>
      <c r="K240" s="10">
        <f t="shared" si="51"/>
        <v>3.5640835011179178E-2</v>
      </c>
      <c r="M240" s="6">
        <v>3574675</v>
      </c>
      <c r="N240" s="6">
        <f t="shared" si="52"/>
        <v>-36526.776161340531</v>
      </c>
      <c r="O240" s="10">
        <f t="shared" si="53"/>
        <v>-1.0114853288582509E-2</v>
      </c>
      <c r="P240" s="6">
        <v>-15365.160000000149</v>
      </c>
      <c r="Q240" s="6">
        <v>0</v>
      </c>
      <c r="R240" s="6">
        <v>0</v>
      </c>
      <c r="S240" s="6">
        <v>-21161.616161340382</v>
      </c>
      <c r="T240" s="6">
        <f t="shared" si="54"/>
        <v>-36526.776161340531</v>
      </c>
      <c r="V240" s="6">
        <v>3595836.6161613404</v>
      </c>
      <c r="W240" s="6">
        <f t="shared" si="55"/>
        <v>-15365.160000000149</v>
      </c>
      <c r="X240" s="10">
        <f t="shared" si="56"/>
        <v>-4.2548605567903517E-3</v>
      </c>
      <c r="Y240" s="6">
        <v>-15365.160000000149</v>
      </c>
      <c r="Z240" s="6">
        <v>0</v>
      </c>
      <c r="AA240" s="6">
        <v>0</v>
      </c>
      <c r="AB240" s="6">
        <v>0</v>
      </c>
      <c r="AC240" s="6">
        <f t="shared" si="57"/>
        <v>-15365.160000000149</v>
      </c>
      <c r="AE240" s="6">
        <v>3503505</v>
      </c>
      <c r="AF240" s="6">
        <f t="shared" si="58"/>
        <v>71170</v>
      </c>
      <c r="AG240" s="10">
        <f t="shared" si="63"/>
        <v>2.0313942751615882E-2</v>
      </c>
      <c r="AI240" s="6">
        <f t="shared" si="59"/>
        <v>3503505</v>
      </c>
      <c r="AJ240" s="6">
        <f t="shared" si="60"/>
        <v>92331.616161340382</v>
      </c>
      <c r="AK240" s="10">
        <f t="shared" si="64"/>
        <v>2.6354070041669807E-2</v>
      </c>
      <c r="AM240" s="6">
        <f t="shared" si="61"/>
        <v>3503505</v>
      </c>
      <c r="AN240" s="6">
        <f t="shared" si="62"/>
        <v>107696.77616134053</v>
      </c>
      <c r="AO240" s="10">
        <f t="shared" si="65"/>
        <v>3.0739723836940586E-2</v>
      </c>
    </row>
    <row r="241" spans="1:41" x14ac:dyDescent="0.3">
      <c r="A241" s="3"/>
      <c r="B241" s="3" t="str">
        <f t="shared" si="50"/>
        <v>4056</v>
      </c>
      <c r="C241" s="3">
        <v>120274</v>
      </c>
      <c r="D241" s="3">
        <v>8554056</v>
      </c>
      <c r="E241" s="4" t="s">
        <v>88</v>
      </c>
      <c r="F241" s="4" t="s">
        <v>89</v>
      </c>
      <c r="G241" s="6">
        <v>730.8</v>
      </c>
      <c r="H241" s="6">
        <v>234245.3603721312</v>
      </c>
      <c r="I241" s="6">
        <v>4300169.7184083201</v>
      </c>
      <c r="J241" s="6">
        <v>4158367.2184083201</v>
      </c>
      <c r="K241" s="10">
        <f t="shared" si="51"/>
        <v>5.4473515166009678E-2</v>
      </c>
      <c r="M241" s="6">
        <v>4131896.8451343998</v>
      </c>
      <c r="N241" s="6">
        <f t="shared" si="52"/>
        <v>-26470.373273920268</v>
      </c>
      <c r="O241" s="10">
        <f t="shared" si="53"/>
        <v>-6.365568956185696E-3</v>
      </c>
      <c r="P241" s="6">
        <v>-17305.488000000361</v>
      </c>
      <c r="Q241" s="6">
        <v>0</v>
      </c>
      <c r="R241" s="6">
        <v>0</v>
      </c>
      <c r="S241" s="6">
        <v>-9164.885273920092</v>
      </c>
      <c r="T241" s="6">
        <f t="shared" si="54"/>
        <v>-26470.373273920453</v>
      </c>
      <c r="V241" s="6">
        <v>4141061.7304083202</v>
      </c>
      <c r="W241" s="6">
        <f t="shared" si="55"/>
        <v>-17305.487999999896</v>
      </c>
      <c r="X241" s="10">
        <f t="shared" si="56"/>
        <v>-4.1616064890545772E-3</v>
      </c>
      <c r="Y241" s="6">
        <v>-17305.488000000361</v>
      </c>
      <c r="Z241" s="6">
        <v>0</v>
      </c>
      <c r="AA241" s="6">
        <v>0</v>
      </c>
      <c r="AB241" s="6">
        <v>0</v>
      </c>
      <c r="AC241" s="6">
        <f t="shared" si="57"/>
        <v>-17305.488000000361</v>
      </c>
      <c r="AE241" s="6">
        <v>4049406.6063635722</v>
      </c>
      <c r="AF241" s="6">
        <f t="shared" si="58"/>
        <v>82490.238770827651</v>
      </c>
      <c r="AG241" s="10">
        <f t="shared" si="63"/>
        <v>2.0370944878984412E-2</v>
      </c>
      <c r="AI241" s="6">
        <f t="shared" si="59"/>
        <v>4049406.6063635722</v>
      </c>
      <c r="AJ241" s="6">
        <f t="shared" si="60"/>
        <v>91655.124044748023</v>
      </c>
      <c r="AK241" s="10">
        <f t="shared" si="64"/>
        <v>2.263421112138099E-2</v>
      </c>
      <c r="AM241" s="6">
        <f t="shared" si="61"/>
        <v>4049406.6063635722</v>
      </c>
      <c r="AN241" s="6">
        <f t="shared" si="62"/>
        <v>108960.61204474792</v>
      </c>
      <c r="AO241" s="10">
        <f t="shared" si="65"/>
        <v>2.6907797274177952E-2</v>
      </c>
    </row>
    <row r="242" spans="1:41" x14ac:dyDescent="0.3">
      <c r="A242" s="3"/>
      <c r="B242" s="3" t="str">
        <f t="shared" si="50"/>
        <v>4007</v>
      </c>
      <c r="C242" s="3">
        <v>138301</v>
      </c>
      <c r="D242" s="3">
        <v>8554007</v>
      </c>
      <c r="E242" s="4" t="s">
        <v>236</v>
      </c>
      <c r="F242" s="4" t="s">
        <v>89</v>
      </c>
      <c r="G242" s="6">
        <v>748.5</v>
      </c>
      <c r="H242" s="6">
        <v>303708.03141111124</v>
      </c>
      <c r="I242" s="6">
        <v>4369202.9662468415</v>
      </c>
      <c r="J242" s="6">
        <v>4353361.9662468415</v>
      </c>
      <c r="K242" s="10">
        <f t="shared" si="51"/>
        <v>6.9511083315957137E-2</v>
      </c>
      <c r="M242" s="6">
        <v>4353361.9662468415</v>
      </c>
      <c r="N242" s="6">
        <f t="shared" si="52"/>
        <v>0</v>
      </c>
      <c r="O242" s="10">
        <f t="shared" si="53"/>
        <v>0</v>
      </c>
      <c r="P242" s="6">
        <v>-17714.988000000361</v>
      </c>
      <c r="Q242" s="6">
        <v>0</v>
      </c>
      <c r="R242" s="6">
        <v>17714.988000000678</v>
      </c>
      <c r="S242" s="6">
        <v>0</v>
      </c>
      <c r="T242" s="6">
        <f t="shared" si="54"/>
        <v>3.1650415621697903E-10</v>
      </c>
      <c r="V242" s="6">
        <v>4345063.8055287106</v>
      </c>
      <c r="W242" s="6">
        <f t="shared" si="55"/>
        <v>-8298.1607181308791</v>
      </c>
      <c r="X242" s="10">
        <f t="shared" si="56"/>
        <v>-1.9061499554756671E-3</v>
      </c>
      <c r="Y242" s="6">
        <v>-17714.988000000361</v>
      </c>
      <c r="Z242" s="6">
        <v>0</v>
      </c>
      <c r="AA242" s="6">
        <v>9416.8272818696096</v>
      </c>
      <c r="AB242" s="6">
        <v>0</v>
      </c>
      <c r="AC242" s="6">
        <f t="shared" si="57"/>
        <v>-8298.1607181307518</v>
      </c>
      <c r="AE242" s="6">
        <v>4211997.3763058372</v>
      </c>
      <c r="AF242" s="6">
        <f t="shared" si="58"/>
        <v>141364.58994100429</v>
      </c>
      <c r="AG242" s="10">
        <f t="shared" si="63"/>
        <v>3.3562364197147039E-2</v>
      </c>
      <c r="AI242" s="6">
        <f t="shared" si="59"/>
        <v>4211997.3763058372</v>
      </c>
      <c r="AJ242" s="6">
        <f t="shared" si="60"/>
        <v>133066.42922287341</v>
      </c>
      <c r="AK242" s="10">
        <f t="shared" si="64"/>
        <v>3.1592239342651318E-2</v>
      </c>
      <c r="AM242" s="6">
        <f t="shared" si="61"/>
        <v>4211997.3763058372</v>
      </c>
      <c r="AN242" s="6">
        <f t="shared" si="62"/>
        <v>141364.58994100429</v>
      </c>
      <c r="AO242" s="10">
        <f t="shared" si="65"/>
        <v>3.3562364197147039E-2</v>
      </c>
    </row>
    <row r="243" spans="1:41" x14ac:dyDescent="0.3">
      <c r="A243" s="3"/>
      <c r="B243" s="3" t="str">
        <f t="shared" si="50"/>
        <v>4000</v>
      </c>
      <c r="C243" s="3">
        <v>137799</v>
      </c>
      <c r="D243" s="3">
        <v>8554000</v>
      </c>
      <c r="E243" s="4" t="s">
        <v>233</v>
      </c>
      <c r="F243" s="4" t="s">
        <v>89</v>
      </c>
      <c r="G243" s="6">
        <v>763</v>
      </c>
      <c r="H243" s="6">
        <v>214594.99999999985</v>
      </c>
      <c r="I243" s="6">
        <v>4238365.5999999996</v>
      </c>
      <c r="J243" s="6">
        <v>4215575</v>
      </c>
      <c r="K243" s="10">
        <f t="shared" si="51"/>
        <v>5.0631545329643077E-2</v>
      </c>
      <c r="M243" s="6">
        <v>4215575</v>
      </c>
      <c r="N243" s="6">
        <f t="shared" si="52"/>
        <v>0</v>
      </c>
      <c r="O243" s="10">
        <f t="shared" si="53"/>
        <v>0</v>
      </c>
      <c r="P243" s="6">
        <v>-18128.520000000484</v>
      </c>
      <c r="Q243" s="6">
        <v>18128.52000000095</v>
      </c>
      <c r="R243" s="6">
        <v>0</v>
      </c>
      <c r="S243" s="6">
        <v>0</v>
      </c>
      <c r="T243" s="6">
        <f t="shared" si="54"/>
        <v>4.6566128730773926E-10</v>
      </c>
      <c r="V243" s="6">
        <v>4203831.21</v>
      </c>
      <c r="W243" s="6">
        <f t="shared" si="55"/>
        <v>-11743.790000000037</v>
      </c>
      <c r="X243" s="10">
        <f t="shared" si="56"/>
        <v>-2.7858097649786891E-3</v>
      </c>
      <c r="Y243" s="6">
        <v>-18128.520000000484</v>
      </c>
      <c r="Z243" s="6">
        <v>-2949.3549999990501</v>
      </c>
      <c r="AA243" s="6">
        <v>9334.0849999999973</v>
      </c>
      <c r="AB243" s="6">
        <v>0</v>
      </c>
      <c r="AC243" s="6">
        <f t="shared" si="57"/>
        <v>-11743.789999999537</v>
      </c>
      <c r="AE243" s="6">
        <v>4131645</v>
      </c>
      <c r="AF243" s="6">
        <f t="shared" si="58"/>
        <v>83930</v>
      </c>
      <c r="AG243" s="10">
        <f t="shared" si="63"/>
        <v>2.0313942751615882E-2</v>
      </c>
      <c r="AI243" s="6">
        <f t="shared" si="59"/>
        <v>4131645</v>
      </c>
      <c r="AJ243" s="6">
        <f t="shared" si="60"/>
        <v>72186.209999999963</v>
      </c>
      <c r="AK243" s="10">
        <f t="shared" si="64"/>
        <v>1.7471542206554523E-2</v>
      </c>
      <c r="AM243" s="6">
        <f t="shared" si="61"/>
        <v>4131645</v>
      </c>
      <c r="AN243" s="6">
        <f t="shared" si="62"/>
        <v>83930</v>
      </c>
      <c r="AO243" s="10">
        <f t="shared" si="65"/>
        <v>2.0313942751615882E-2</v>
      </c>
    </row>
    <row r="244" spans="1:41" x14ac:dyDescent="0.3">
      <c r="A244" s="3"/>
      <c r="B244" s="3" t="str">
        <f t="shared" si="50"/>
        <v>4003</v>
      </c>
      <c r="C244" s="3">
        <v>137161</v>
      </c>
      <c r="D244" s="3">
        <v>8554003</v>
      </c>
      <c r="E244" s="4" t="s">
        <v>234</v>
      </c>
      <c r="F244" s="4" t="s">
        <v>89</v>
      </c>
      <c r="G244" s="6">
        <v>763</v>
      </c>
      <c r="H244" s="6">
        <v>103094.99999999996</v>
      </c>
      <c r="I244" s="6">
        <v>4248023.5</v>
      </c>
      <c r="J244" s="6">
        <v>4215575</v>
      </c>
      <c r="K244" s="10">
        <f t="shared" si="51"/>
        <v>2.4268933540504179E-2</v>
      </c>
      <c r="M244" s="6">
        <v>4215575</v>
      </c>
      <c r="N244" s="6">
        <f t="shared" si="52"/>
        <v>0</v>
      </c>
      <c r="O244" s="10">
        <f t="shared" si="53"/>
        <v>0</v>
      </c>
      <c r="P244" s="6">
        <v>-18093.959999999963</v>
      </c>
      <c r="Q244" s="6">
        <v>18093.959999999963</v>
      </c>
      <c r="R244" s="6">
        <v>0</v>
      </c>
      <c r="S244" s="6">
        <v>0</v>
      </c>
      <c r="T244" s="6">
        <f t="shared" si="54"/>
        <v>0</v>
      </c>
      <c r="V244" s="6">
        <v>4203831.21</v>
      </c>
      <c r="W244" s="6">
        <f t="shared" si="55"/>
        <v>-11743.790000000037</v>
      </c>
      <c r="X244" s="10">
        <f t="shared" si="56"/>
        <v>-2.7858097649786891E-3</v>
      </c>
      <c r="Y244" s="6">
        <v>-18093.959999999963</v>
      </c>
      <c r="Z244" s="6">
        <v>-2983.9150000000373</v>
      </c>
      <c r="AA244" s="6">
        <v>9334.0849999999973</v>
      </c>
      <c r="AB244" s="6">
        <v>0</v>
      </c>
      <c r="AC244" s="6">
        <f t="shared" si="57"/>
        <v>-11743.790000000003</v>
      </c>
      <c r="AE244" s="6">
        <v>4131645</v>
      </c>
      <c r="AF244" s="6">
        <f t="shared" si="58"/>
        <v>83930</v>
      </c>
      <c r="AG244" s="10">
        <f t="shared" si="63"/>
        <v>2.0313942751615882E-2</v>
      </c>
      <c r="AI244" s="6">
        <f t="shared" si="59"/>
        <v>4131645</v>
      </c>
      <c r="AJ244" s="6">
        <f t="shared" si="60"/>
        <v>72186.209999999963</v>
      </c>
      <c r="AK244" s="10">
        <f t="shared" si="64"/>
        <v>1.7471542206554523E-2</v>
      </c>
      <c r="AM244" s="6">
        <f t="shared" si="61"/>
        <v>4131645</v>
      </c>
      <c r="AN244" s="6">
        <f t="shared" si="62"/>
        <v>83930</v>
      </c>
      <c r="AO244" s="10">
        <f t="shared" si="65"/>
        <v>2.0313942751615882E-2</v>
      </c>
    </row>
    <row r="245" spans="1:41" x14ac:dyDescent="0.3">
      <c r="A245" s="3"/>
      <c r="B245" s="3" t="str">
        <f t="shared" si="50"/>
        <v>5400</v>
      </c>
      <c r="C245" s="3">
        <v>138628</v>
      </c>
      <c r="D245" s="3">
        <v>8555400</v>
      </c>
      <c r="E245" s="4" t="s">
        <v>273</v>
      </c>
      <c r="F245" s="4" t="s">
        <v>89</v>
      </c>
      <c r="G245" s="6">
        <v>771</v>
      </c>
      <c r="H245" s="6">
        <v>261830</v>
      </c>
      <c r="I245" s="6">
        <v>4345099.7592968391</v>
      </c>
      <c r="J245" s="6">
        <v>4322002.5592968389</v>
      </c>
      <c r="K245" s="10">
        <f t="shared" si="51"/>
        <v>6.0258685531853373E-2</v>
      </c>
      <c r="M245" s="6">
        <v>4303776.1192968376</v>
      </c>
      <c r="N245" s="6">
        <f t="shared" si="52"/>
        <v>-18226.440000001341</v>
      </c>
      <c r="O245" s="10">
        <f t="shared" si="53"/>
        <v>-4.2171284606936149E-3</v>
      </c>
      <c r="P245" s="6">
        <v>-18226.44000000041</v>
      </c>
      <c r="Q245" s="6">
        <v>0</v>
      </c>
      <c r="R245" s="6">
        <v>0</v>
      </c>
      <c r="S245" s="6">
        <v>0</v>
      </c>
      <c r="T245" s="6">
        <f t="shared" si="54"/>
        <v>-18226.44000000041</v>
      </c>
      <c r="V245" s="6">
        <v>4303776.1192968376</v>
      </c>
      <c r="W245" s="6">
        <f t="shared" si="55"/>
        <v>-18226.440000001341</v>
      </c>
      <c r="X245" s="10">
        <f t="shared" si="56"/>
        <v>-4.2171284606936149E-3</v>
      </c>
      <c r="Y245" s="6">
        <v>-18226.44000000041</v>
      </c>
      <c r="Z245" s="6">
        <v>0</v>
      </c>
      <c r="AA245" s="6">
        <v>0</v>
      </c>
      <c r="AB245" s="6">
        <v>0</v>
      </c>
      <c r="AC245" s="6">
        <f t="shared" si="57"/>
        <v>-18226.44000000041</v>
      </c>
      <c r="AE245" s="6">
        <v>4220444.8908641906</v>
      </c>
      <c r="AF245" s="6">
        <f t="shared" si="58"/>
        <v>83331.228432646953</v>
      </c>
      <c r="AG245" s="10">
        <f t="shared" si="63"/>
        <v>1.9744655027490197E-2</v>
      </c>
      <c r="AI245" s="6">
        <f t="shared" si="59"/>
        <v>4220444.8908641906</v>
      </c>
      <c r="AJ245" s="6">
        <f t="shared" si="60"/>
        <v>83331.228432646953</v>
      </c>
      <c r="AK245" s="10">
        <f t="shared" si="64"/>
        <v>1.9744655027490197E-2</v>
      </c>
      <c r="AM245" s="6">
        <f t="shared" si="61"/>
        <v>4220444.8908641906</v>
      </c>
      <c r="AN245" s="6">
        <f t="shared" si="62"/>
        <v>101557.66843264829</v>
      </c>
      <c r="AO245" s="10">
        <f t="shared" si="65"/>
        <v>2.4063261352490508E-2</v>
      </c>
    </row>
    <row r="246" spans="1:41" x14ac:dyDescent="0.3">
      <c r="A246" s="3"/>
      <c r="B246" s="3" t="str">
        <f t="shared" si="50"/>
        <v>4032</v>
      </c>
      <c r="C246" s="3">
        <v>137828</v>
      </c>
      <c r="D246" s="3">
        <v>8554032</v>
      </c>
      <c r="E246" s="4" t="s">
        <v>253</v>
      </c>
      <c r="F246" s="4" t="s">
        <v>89</v>
      </c>
      <c r="G246" s="6">
        <v>776</v>
      </c>
      <c r="H246" s="6">
        <v>267910.00000000017</v>
      </c>
      <c r="I246" s="6">
        <v>4354990.7400837857</v>
      </c>
      <c r="J246" s="6">
        <v>4334346.3400837854</v>
      </c>
      <c r="K246" s="10">
        <f t="shared" si="51"/>
        <v>6.1517926441066517E-2</v>
      </c>
      <c r="M246" s="6">
        <v>4302731.0547038997</v>
      </c>
      <c r="N246" s="6">
        <f t="shared" si="52"/>
        <v>-31615.285379885696</v>
      </c>
      <c r="O246" s="10">
        <f t="shared" si="53"/>
        <v>-7.294129933159553E-3</v>
      </c>
      <c r="P246" s="6">
        <v>-18345.600000000093</v>
      </c>
      <c r="Q246" s="6">
        <v>0</v>
      </c>
      <c r="R246" s="6">
        <v>0</v>
      </c>
      <c r="S246" s="6">
        <v>-13269.685379886509</v>
      </c>
      <c r="T246" s="6">
        <f t="shared" si="54"/>
        <v>-31615.285379886602</v>
      </c>
      <c r="V246" s="6">
        <v>4316000.7400837857</v>
      </c>
      <c r="W246" s="6">
        <f t="shared" si="55"/>
        <v>-18345.599999999627</v>
      </c>
      <c r="X246" s="10">
        <f t="shared" si="56"/>
        <v>-4.2326105392964507E-3</v>
      </c>
      <c r="Y246" s="6">
        <v>-18345.600000000093</v>
      </c>
      <c r="Z246" s="6">
        <v>0</v>
      </c>
      <c r="AA246" s="6">
        <v>0</v>
      </c>
      <c r="AB246" s="6">
        <v>0</v>
      </c>
      <c r="AC246" s="6">
        <f t="shared" si="57"/>
        <v>-18345.600000000093</v>
      </c>
      <c r="AE246" s="6">
        <v>4216727.0859054578</v>
      </c>
      <c r="AF246" s="6">
        <f t="shared" si="58"/>
        <v>86003.968798441812</v>
      </c>
      <c r="AG246" s="10">
        <f t="shared" si="63"/>
        <v>2.0395905887747104E-2</v>
      </c>
      <c r="AI246" s="6">
        <f t="shared" si="59"/>
        <v>4216727.0859054578</v>
      </c>
      <c r="AJ246" s="6">
        <f t="shared" si="60"/>
        <v>99273.654178327881</v>
      </c>
      <c r="AK246" s="10">
        <f t="shared" si="64"/>
        <v>2.3542821756274711E-2</v>
      </c>
      <c r="AM246" s="6">
        <f t="shared" si="61"/>
        <v>4216727.0859054578</v>
      </c>
      <c r="AN246" s="6">
        <f t="shared" si="62"/>
        <v>117619.25417832751</v>
      </c>
      <c r="AO246" s="10">
        <f t="shared" si="65"/>
        <v>2.78934945947708E-2</v>
      </c>
    </row>
    <row r="247" spans="1:41" x14ac:dyDescent="0.3">
      <c r="A247" s="3"/>
      <c r="B247" s="3" t="str">
        <f t="shared" si="50"/>
        <v>4041</v>
      </c>
      <c r="C247" s="3">
        <v>138155</v>
      </c>
      <c r="D247" s="3">
        <v>8554041</v>
      </c>
      <c r="E247" s="4" t="s">
        <v>256</v>
      </c>
      <c r="F247" s="4" t="s">
        <v>89</v>
      </c>
      <c r="G247" s="6">
        <v>779</v>
      </c>
      <c r="H247" s="6">
        <v>187709.99999999994</v>
      </c>
      <c r="I247" s="6">
        <v>4335335.3245889647</v>
      </c>
      <c r="J247" s="6">
        <v>4309018.8245889647</v>
      </c>
      <c r="K247" s="10">
        <f t="shared" si="51"/>
        <v>4.3297688862809436E-2</v>
      </c>
      <c r="M247" s="6">
        <v>4303975</v>
      </c>
      <c r="N247" s="6">
        <f t="shared" si="52"/>
        <v>-5043.8245889646932</v>
      </c>
      <c r="O247" s="10">
        <f t="shared" si="53"/>
        <v>-1.1705273971379833E-3</v>
      </c>
      <c r="P247" s="6">
        <v>-18491.400000000373</v>
      </c>
      <c r="Q247" s="6">
        <v>13447.575411035679</v>
      </c>
      <c r="R247" s="6">
        <v>0</v>
      </c>
      <c r="S247" s="6">
        <v>0</v>
      </c>
      <c r="T247" s="6">
        <f t="shared" si="54"/>
        <v>-5043.8245889646932</v>
      </c>
      <c r="V247" s="6">
        <v>4292030.7299999995</v>
      </c>
      <c r="W247" s="6">
        <f t="shared" si="55"/>
        <v>-16988.094588965178</v>
      </c>
      <c r="X247" s="10">
        <f t="shared" si="56"/>
        <v>-3.9424507713970505E-3</v>
      </c>
      <c r="Y247" s="6">
        <v>-18491.400000000373</v>
      </c>
      <c r="Z247" s="6">
        <v>0</v>
      </c>
      <c r="AA247" s="6">
        <v>1503.3054110353332</v>
      </c>
      <c r="AB247" s="6">
        <v>0</v>
      </c>
      <c r="AC247" s="6">
        <f t="shared" si="57"/>
        <v>-16988.094588965039</v>
      </c>
      <c r="AE247" s="6">
        <v>4218285</v>
      </c>
      <c r="AF247" s="6">
        <f t="shared" si="58"/>
        <v>85690</v>
      </c>
      <c r="AG247" s="10">
        <f t="shared" si="63"/>
        <v>2.0313942751615882E-2</v>
      </c>
      <c r="AI247" s="6">
        <f t="shared" si="59"/>
        <v>4218285</v>
      </c>
      <c r="AJ247" s="6">
        <f t="shared" si="60"/>
        <v>73745.729999999516</v>
      </c>
      <c r="AK247" s="10">
        <f t="shared" si="64"/>
        <v>1.748239628190118E-2</v>
      </c>
      <c r="AM247" s="6">
        <f t="shared" si="61"/>
        <v>4218285</v>
      </c>
      <c r="AN247" s="6">
        <f t="shared" si="62"/>
        <v>90733.824588964693</v>
      </c>
      <c r="AO247" s="10">
        <f t="shared" si="65"/>
        <v>2.1509647780784062E-2</v>
      </c>
    </row>
    <row r="248" spans="1:41" x14ac:dyDescent="0.3">
      <c r="A248" s="3"/>
      <c r="B248" s="3" t="str">
        <f t="shared" si="50"/>
        <v>4602</v>
      </c>
      <c r="C248" s="3">
        <v>138290</v>
      </c>
      <c r="D248" s="3">
        <v>8554602</v>
      </c>
      <c r="E248" s="4" t="s">
        <v>272</v>
      </c>
      <c r="F248" s="4" t="s">
        <v>89</v>
      </c>
      <c r="G248" s="6">
        <v>780</v>
      </c>
      <c r="H248" s="6">
        <v>162659.99999999994</v>
      </c>
      <c r="I248" s="6">
        <v>4316942.2</v>
      </c>
      <c r="J248" s="6">
        <v>4309500</v>
      </c>
      <c r="K248" s="10">
        <f t="shared" si="51"/>
        <v>3.7679448198310352E-2</v>
      </c>
      <c r="M248" s="6">
        <v>4309500</v>
      </c>
      <c r="N248" s="6">
        <f t="shared" si="52"/>
        <v>0</v>
      </c>
      <c r="O248" s="10">
        <f t="shared" si="53"/>
        <v>0</v>
      </c>
      <c r="P248" s="6">
        <v>-18534.240000000224</v>
      </c>
      <c r="Q248" s="6">
        <v>18534.240000000224</v>
      </c>
      <c r="R248" s="6">
        <v>0</v>
      </c>
      <c r="S248" s="6">
        <v>0</v>
      </c>
      <c r="T248" s="6">
        <f t="shared" si="54"/>
        <v>0</v>
      </c>
      <c r="V248" s="6">
        <v>4297543.2</v>
      </c>
      <c r="W248" s="6">
        <f t="shared" si="55"/>
        <v>-11956.799999999814</v>
      </c>
      <c r="X248" s="10">
        <f t="shared" si="56"/>
        <v>-2.7745214061955709E-3</v>
      </c>
      <c r="Y248" s="6">
        <v>-18534.240000000224</v>
      </c>
      <c r="Z248" s="6">
        <v>-3013.2599999997765</v>
      </c>
      <c r="AA248" s="6">
        <v>9590.6999999999971</v>
      </c>
      <c r="AB248" s="6">
        <v>0</v>
      </c>
      <c r="AC248" s="6">
        <f t="shared" si="57"/>
        <v>-11956.800000000003</v>
      </c>
      <c r="AE248" s="6">
        <v>4223700</v>
      </c>
      <c r="AF248" s="6">
        <f t="shared" si="58"/>
        <v>85800</v>
      </c>
      <c r="AG248" s="10">
        <f t="shared" si="63"/>
        <v>2.0313942751615882E-2</v>
      </c>
      <c r="AI248" s="6">
        <f t="shared" si="59"/>
        <v>4223700</v>
      </c>
      <c r="AJ248" s="6">
        <f t="shared" si="60"/>
        <v>73843.200000000186</v>
      </c>
      <c r="AK248" s="10">
        <f t="shared" si="64"/>
        <v>1.748305987641172E-2</v>
      </c>
      <c r="AM248" s="6">
        <f t="shared" si="61"/>
        <v>4223700</v>
      </c>
      <c r="AN248" s="6">
        <f t="shared" si="62"/>
        <v>85800</v>
      </c>
      <c r="AO248" s="10">
        <f t="shared" si="65"/>
        <v>2.0313942751615882E-2</v>
      </c>
    </row>
    <row r="249" spans="1:41" x14ac:dyDescent="0.3">
      <c r="A249" s="3"/>
      <c r="B249" s="3" t="str">
        <f t="shared" si="50"/>
        <v>4022</v>
      </c>
      <c r="C249" s="3">
        <v>138079</v>
      </c>
      <c r="D249" s="3">
        <v>8554022</v>
      </c>
      <c r="E249" s="4" t="s">
        <v>246</v>
      </c>
      <c r="F249" s="4" t="s">
        <v>89</v>
      </c>
      <c r="G249" s="6">
        <v>820</v>
      </c>
      <c r="H249" s="6">
        <v>259969.99999999988</v>
      </c>
      <c r="I249" s="6">
        <v>4615799.8687976403</v>
      </c>
      <c r="J249" s="6">
        <v>4594440.0687976405</v>
      </c>
      <c r="K249" s="10">
        <f t="shared" si="51"/>
        <v>5.6321765975464379E-2</v>
      </c>
      <c r="M249" s="6">
        <v>4563253.0637579001</v>
      </c>
      <c r="N249" s="6">
        <f t="shared" si="52"/>
        <v>-31187.005039740354</v>
      </c>
      <c r="O249" s="10">
        <f t="shared" si="53"/>
        <v>-6.7879882146121796E-3</v>
      </c>
      <c r="P249" s="6">
        <v>-19516.320000000298</v>
      </c>
      <c r="Q249" s="6">
        <v>0</v>
      </c>
      <c r="R249" s="6">
        <v>0</v>
      </c>
      <c r="S249" s="6">
        <v>-11670.685039740125</v>
      </c>
      <c r="T249" s="6">
        <f t="shared" si="54"/>
        <v>-31187.005039740423</v>
      </c>
      <c r="V249" s="6">
        <v>4574923.7487976402</v>
      </c>
      <c r="W249" s="6">
        <f t="shared" si="55"/>
        <v>-19516.320000000298</v>
      </c>
      <c r="X249" s="10">
        <f t="shared" si="56"/>
        <v>-4.247812509851216E-3</v>
      </c>
      <c r="Y249" s="6">
        <v>-19516.320000000298</v>
      </c>
      <c r="Z249" s="6">
        <v>0</v>
      </c>
      <c r="AA249" s="6">
        <v>0</v>
      </c>
      <c r="AB249" s="6">
        <v>0</v>
      </c>
      <c r="AC249" s="6">
        <f t="shared" si="57"/>
        <v>-19516.320000000298</v>
      </c>
      <c r="AE249" s="6">
        <v>4471890.659903422</v>
      </c>
      <c r="AF249" s="6">
        <f t="shared" si="58"/>
        <v>91362.403854478151</v>
      </c>
      <c r="AG249" s="10">
        <f t="shared" si="63"/>
        <v>2.0430375159586588E-2</v>
      </c>
      <c r="AI249" s="6">
        <f t="shared" si="59"/>
        <v>4471890.659903422</v>
      </c>
      <c r="AJ249" s="6">
        <f t="shared" si="60"/>
        <v>103033.08889421821</v>
      </c>
      <c r="AK249" s="10">
        <f t="shared" si="64"/>
        <v>2.3040162814813407E-2</v>
      </c>
      <c r="AM249" s="6">
        <f t="shared" si="61"/>
        <v>4471890.659903422</v>
      </c>
      <c r="AN249" s="6">
        <f t="shared" si="62"/>
        <v>122549.4088942185</v>
      </c>
      <c r="AO249" s="10">
        <f t="shared" si="65"/>
        <v>2.7404384009886585E-2</v>
      </c>
    </row>
    <row r="250" spans="1:41" x14ac:dyDescent="0.3">
      <c r="A250" s="3">
        <v>4013</v>
      </c>
      <c r="B250" s="3" t="str">
        <f t="shared" si="50"/>
        <v>4040</v>
      </c>
      <c r="C250" s="3">
        <v>141682</v>
      </c>
      <c r="D250" s="3">
        <v>8554040</v>
      </c>
      <c r="E250" s="4" t="s">
        <v>239</v>
      </c>
      <c r="F250" s="4" t="s">
        <v>89</v>
      </c>
      <c r="G250" s="6">
        <v>825.8</v>
      </c>
      <c r="H250" s="6">
        <v>278999.46150314703</v>
      </c>
      <c r="I250" s="6">
        <v>4767923.3095970582</v>
      </c>
      <c r="J250" s="6">
        <v>4730620.3095970582</v>
      </c>
      <c r="K250" s="10">
        <f t="shared" si="51"/>
        <v>5.8515928924772399E-2</v>
      </c>
      <c r="M250" s="6">
        <v>4698407.2171150995</v>
      </c>
      <c r="N250" s="6">
        <f t="shared" si="52"/>
        <v>-32213.09248195868</v>
      </c>
      <c r="O250" s="10">
        <f t="shared" si="53"/>
        <v>-6.8094859392134359E-3</v>
      </c>
      <c r="P250" s="6">
        <v>-19638.64800000051</v>
      </c>
      <c r="Q250" s="6">
        <v>0</v>
      </c>
      <c r="R250" s="6">
        <v>0</v>
      </c>
      <c r="S250" s="6">
        <v>-12574.444481958426</v>
      </c>
      <c r="T250" s="6">
        <f t="shared" si="54"/>
        <v>-32213.092481958935</v>
      </c>
      <c r="V250" s="6">
        <v>4710981.6615970582</v>
      </c>
      <c r="W250" s="6">
        <f t="shared" si="55"/>
        <v>-19638.648000000045</v>
      </c>
      <c r="X250" s="10">
        <f t="shared" si="56"/>
        <v>-4.1513896095526663E-3</v>
      </c>
      <c r="Y250" s="6">
        <v>-19638.64800000051</v>
      </c>
      <c r="Z250" s="6">
        <v>0</v>
      </c>
      <c r="AA250" s="6">
        <v>0</v>
      </c>
      <c r="AB250" s="6">
        <v>0</v>
      </c>
      <c r="AC250" s="6">
        <f t="shared" si="57"/>
        <v>-19638.64800000051</v>
      </c>
      <c r="AE250" s="6">
        <v>4604264.9530887492</v>
      </c>
      <c r="AF250" s="6">
        <f t="shared" si="58"/>
        <v>94142.264026350342</v>
      </c>
      <c r="AG250" s="10">
        <f t="shared" si="63"/>
        <v>2.0446752084324653E-2</v>
      </c>
      <c r="AI250" s="6">
        <f t="shared" si="59"/>
        <v>4604264.9530887492</v>
      </c>
      <c r="AJ250" s="6">
        <f t="shared" si="60"/>
        <v>106716.70850830898</v>
      </c>
      <c r="AK250" s="10">
        <f t="shared" si="64"/>
        <v>2.3177794847952567E-2</v>
      </c>
      <c r="AM250" s="6">
        <f t="shared" si="61"/>
        <v>4604264.9530887492</v>
      </c>
      <c r="AN250" s="6">
        <f t="shared" si="62"/>
        <v>126355.35650830902</v>
      </c>
      <c r="AO250" s="10">
        <f t="shared" si="65"/>
        <v>2.7443111505462806E-2</v>
      </c>
    </row>
    <row r="251" spans="1:41" x14ac:dyDescent="0.3">
      <c r="A251" s="3"/>
      <c r="B251" s="3" t="str">
        <f t="shared" si="50"/>
        <v>4026</v>
      </c>
      <c r="C251" s="3">
        <v>140103</v>
      </c>
      <c r="D251" s="3">
        <v>8554026</v>
      </c>
      <c r="E251" s="4" t="s">
        <v>248</v>
      </c>
      <c r="F251" s="4" t="s">
        <v>89</v>
      </c>
      <c r="G251" s="6">
        <v>829</v>
      </c>
      <c r="H251" s="6">
        <v>180319.99999999988</v>
      </c>
      <c r="I251" s="6">
        <v>4593000</v>
      </c>
      <c r="J251" s="6">
        <v>4580225</v>
      </c>
      <c r="K251" s="10">
        <f t="shared" si="51"/>
        <v>3.9259743087306745E-2</v>
      </c>
      <c r="M251" s="6">
        <v>4580225</v>
      </c>
      <c r="N251" s="6">
        <f t="shared" si="52"/>
        <v>0</v>
      </c>
      <c r="O251" s="10">
        <f t="shared" si="53"/>
        <v>0</v>
      </c>
      <c r="P251" s="6">
        <v>-19726.200000000186</v>
      </c>
      <c r="Q251" s="6">
        <v>19726.200000000186</v>
      </c>
      <c r="R251" s="6">
        <v>0</v>
      </c>
      <c r="S251" s="6">
        <v>0</v>
      </c>
      <c r="T251" s="6">
        <f t="shared" si="54"/>
        <v>0</v>
      </c>
      <c r="V251" s="6">
        <v>4567654.2300000004</v>
      </c>
      <c r="W251" s="6">
        <f t="shared" si="55"/>
        <v>-12570.769999999553</v>
      </c>
      <c r="X251" s="10">
        <f t="shared" si="56"/>
        <v>-2.7445747752565764E-3</v>
      </c>
      <c r="Y251" s="6">
        <v>-19726.200000000186</v>
      </c>
      <c r="Z251" s="6">
        <v>-3174.9249999998137</v>
      </c>
      <c r="AA251" s="6">
        <v>10330.354999999992</v>
      </c>
      <c r="AB251" s="6">
        <v>0</v>
      </c>
      <c r="AC251" s="6">
        <f t="shared" si="57"/>
        <v>-12570.770000000008</v>
      </c>
      <c r="AE251" s="6">
        <v>4489035</v>
      </c>
      <c r="AF251" s="6">
        <f t="shared" si="58"/>
        <v>91190</v>
      </c>
      <c r="AG251" s="10">
        <f t="shared" si="63"/>
        <v>2.0313942751615882E-2</v>
      </c>
      <c r="AI251" s="6">
        <f t="shared" si="59"/>
        <v>4489035</v>
      </c>
      <c r="AJ251" s="6">
        <f t="shared" si="60"/>
        <v>78619.230000000447</v>
      </c>
      <c r="AK251" s="10">
        <f t="shared" si="64"/>
        <v>1.7513614841497216E-2</v>
      </c>
      <c r="AM251" s="6">
        <f t="shared" si="61"/>
        <v>4489035</v>
      </c>
      <c r="AN251" s="6">
        <f t="shared" si="62"/>
        <v>91190</v>
      </c>
      <c r="AO251" s="10">
        <f t="shared" si="65"/>
        <v>2.0313942751615882E-2</v>
      </c>
    </row>
    <row r="252" spans="1:41" x14ac:dyDescent="0.3">
      <c r="A252" s="3"/>
      <c r="B252" s="3" t="str">
        <f t="shared" si="50"/>
        <v>4015</v>
      </c>
      <c r="C252" s="3">
        <v>137115</v>
      </c>
      <c r="D252" s="3">
        <v>8554015</v>
      </c>
      <c r="E252" s="4" t="s">
        <v>241</v>
      </c>
      <c r="F252" s="4" t="s">
        <v>89</v>
      </c>
      <c r="G252" s="6">
        <v>833</v>
      </c>
      <c r="H252" s="6">
        <v>106109.99999999999</v>
      </c>
      <c r="I252" s="6">
        <v>4617319</v>
      </c>
      <c r="J252" s="6">
        <v>4602325</v>
      </c>
      <c r="K252" s="10">
        <f t="shared" si="51"/>
        <v>2.2980868335066299E-2</v>
      </c>
      <c r="M252" s="6">
        <v>4602325</v>
      </c>
      <c r="N252" s="6">
        <f t="shared" si="52"/>
        <v>0</v>
      </c>
      <c r="O252" s="10">
        <f t="shared" si="53"/>
        <v>0</v>
      </c>
      <c r="P252" s="6">
        <v>-19776.600000000559</v>
      </c>
      <c r="Q252" s="6">
        <v>19776.600000000559</v>
      </c>
      <c r="R252" s="6">
        <v>0</v>
      </c>
      <c r="S252" s="6">
        <v>0</v>
      </c>
      <c r="T252" s="6">
        <f t="shared" si="54"/>
        <v>0</v>
      </c>
      <c r="V252" s="6">
        <v>4589704.1100000003</v>
      </c>
      <c r="W252" s="6">
        <f t="shared" si="55"/>
        <v>-12620.889999999665</v>
      </c>
      <c r="X252" s="10">
        <f t="shared" si="56"/>
        <v>-2.7422856925574932E-3</v>
      </c>
      <c r="Y252" s="6">
        <v>-19776.600000000559</v>
      </c>
      <c r="Z252" s="6">
        <v>-3235.0249999994412</v>
      </c>
      <c r="AA252" s="6">
        <v>10390.734999999993</v>
      </c>
      <c r="AB252" s="6">
        <v>0</v>
      </c>
      <c r="AC252" s="6">
        <f t="shared" si="57"/>
        <v>-12620.890000000007</v>
      </c>
      <c r="AE252" s="6">
        <v>4510695</v>
      </c>
      <c r="AF252" s="6">
        <f t="shared" si="58"/>
        <v>91630</v>
      </c>
      <c r="AG252" s="10">
        <f t="shared" si="63"/>
        <v>2.0313942751615882E-2</v>
      </c>
      <c r="AI252" s="6">
        <f t="shared" si="59"/>
        <v>4510695</v>
      </c>
      <c r="AJ252" s="6">
        <f t="shared" si="60"/>
        <v>79009.110000000335</v>
      </c>
      <c r="AK252" s="10">
        <f t="shared" si="64"/>
        <v>1.7515950424491201E-2</v>
      </c>
      <c r="AM252" s="6">
        <f t="shared" si="61"/>
        <v>4510695</v>
      </c>
      <c r="AN252" s="6">
        <f t="shared" si="62"/>
        <v>91630</v>
      </c>
      <c r="AO252" s="10">
        <f t="shared" si="65"/>
        <v>2.0313942751615882E-2</v>
      </c>
    </row>
    <row r="253" spans="1:41" x14ac:dyDescent="0.3">
      <c r="A253" s="3"/>
      <c r="B253" s="3" t="str">
        <f t="shared" si="50"/>
        <v>4268</v>
      </c>
      <c r="C253" s="3">
        <v>137401</v>
      </c>
      <c r="D253" s="3">
        <v>8554268</v>
      </c>
      <c r="E253" s="4" t="s">
        <v>266</v>
      </c>
      <c r="F253" s="4" t="s">
        <v>89</v>
      </c>
      <c r="G253" s="6">
        <v>834</v>
      </c>
      <c r="H253" s="6">
        <v>315250.00000000006</v>
      </c>
      <c r="I253" s="6">
        <v>4733201.5906635001</v>
      </c>
      <c r="J253" s="6">
        <v>4712352.7906635003</v>
      </c>
      <c r="K253" s="10">
        <f t="shared" si="51"/>
        <v>6.6603966461485184E-2</v>
      </c>
      <c r="M253" s="6">
        <v>4665931.0706443004</v>
      </c>
      <c r="N253" s="6">
        <f t="shared" si="52"/>
        <v>-46421.720019199885</v>
      </c>
      <c r="O253" s="10">
        <f t="shared" si="53"/>
        <v>-9.8510705970856864E-3</v>
      </c>
      <c r="P253" s="6">
        <v>-19830.960000000428</v>
      </c>
      <c r="Q253" s="6">
        <v>0</v>
      </c>
      <c r="R253" s="6">
        <v>0</v>
      </c>
      <c r="S253" s="6">
        <v>-26590.760019199275</v>
      </c>
      <c r="T253" s="6">
        <f t="shared" si="54"/>
        <v>-46421.720019199704</v>
      </c>
      <c r="V253" s="6">
        <v>4692521.8306634994</v>
      </c>
      <c r="W253" s="6">
        <f t="shared" si="55"/>
        <v>-19830.960000000894</v>
      </c>
      <c r="X253" s="10">
        <f t="shared" si="56"/>
        <v>-4.2082927320916249E-3</v>
      </c>
      <c r="Y253" s="6">
        <v>-19830.960000000428</v>
      </c>
      <c r="Z253" s="6">
        <v>0</v>
      </c>
      <c r="AA253" s="6">
        <v>0</v>
      </c>
      <c r="AB253" s="6">
        <v>0</v>
      </c>
      <c r="AC253" s="6">
        <f t="shared" si="57"/>
        <v>-19830.960000000428</v>
      </c>
      <c r="AE253" s="6">
        <v>4572456.7783355024</v>
      </c>
      <c r="AF253" s="6">
        <f t="shared" si="58"/>
        <v>93474.29230879806</v>
      </c>
      <c r="AG253" s="10">
        <f t="shared" si="63"/>
        <v>2.0442903419379117E-2</v>
      </c>
      <c r="AI253" s="6">
        <f t="shared" si="59"/>
        <v>4572456.7783355024</v>
      </c>
      <c r="AJ253" s="6">
        <f t="shared" si="60"/>
        <v>120065.05232799705</v>
      </c>
      <c r="AK253" s="10">
        <f t="shared" si="64"/>
        <v>2.6258324167627009E-2</v>
      </c>
      <c r="AM253" s="6">
        <f t="shared" si="61"/>
        <v>4572456.7783355024</v>
      </c>
      <c r="AN253" s="6">
        <f t="shared" si="62"/>
        <v>139896.01232799795</v>
      </c>
      <c r="AO253" s="10">
        <f t="shared" si="65"/>
        <v>3.059537117788216E-2</v>
      </c>
    </row>
    <row r="254" spans="1:41" x14ac:dyDescent="0.3">
      <c r="A254" s="3"/>
      <c r="B254" s="3" t="str">
        <f t="shared" si="50"/>
        <v>4016</v>
      </c>
      <c r="C254" s="3">
        <v>138108</v>
      </c>
      <c r="D254" s="3">
        <v>8554016</v>
      </c>
      <c r="E254" s="4" t="s">
        <v>242</v>
      </c>
      <c r="F254" s="4" t="s">
        <v>89</v>
      </c>
      <c r="G254" s="6">
        <v>838</v>
      </c>
      <c r="H254" s="6">
        <v>121850.00000000003</v>
      </c>
      <c r="I254" s="6">
        <v>4650248</v>
      </c>
      <c r="J254" s="6">
        <v>4629950</v>
      </c>
      <c r="K254" s="10">
        <f t="shared" si="51"/>
        <v>2.6202903587077511E-2</v>
      </c>
      <c r="M254" s="6">
        <v>4629950</v>
      </c>
      <c r="N254" s="6">
        <f t="shared" si="52"/>
        <v>0</v>
      </c>
      <c r="O254" s="10">
        <f t="shared" si="53"/>
        <v>0</v>
      </c>
      <c r="P254" s="6">
        <v>-19938.959999999963</v>
      </c>
      <c r="Q254" s="6">
        <v>19938.959999999963</v>
      </c>
      <c r="R254" s="6">
        <v>0</v>
      </c>
      <c r="S254" s="6">
        <v>0</v>
      </c>
      <c r="T254" s="6">
        <f t="shared" si="54"/>
        <v>0</v>
      </c>
      <c r="V254" s="6">
        <v>4617266.46</v>
      </c>
      <c r="W254" s="6">
        <f t="shared" si="55"/>
        <v>-12683.540000000037</v>
      </c>
      <c r="X254" s="10">
        <f t="shared" si="56"/>
        <v>-2.7394550697091842E-3</v>
      </c>
      <c r="Y254" s="6">
        <v>-19938.959999999963</v>
      </c>
      <c r="Z254" s="6">
        <v>-3210.7900000000373</v>
      </c>
      <c r="AA254" s="6">
        <v>10466.210000000001</v>
      </c>
      <c r="AB254" s="6">
        <v>0</v>
      </c>
      <c r="AC254" s="6">
        <f t="shared" si="57"/>
        <v>-12683.539999999999</v>
      </c>
      <c r="AE254" s="6">
        <v>4537770</v>
      </c>
      <c r="AF254" s="6">
        <f t="shared" si="58"/>
        <v>92180</v>
      </c>
      <c r="AG254" s="10">
        <f t="shared" si="63"/>
        <v>2.0313942751615882E-2</v>
      </c>
      <c r="AI254" s="6">
        <f t="shared" si="59"/>
        <v>4537770</v>
      </c>
      <c r="AJ254" s="6">
        <f t="shared" si="60"/>
        <v>79496.459999999963</v>
      </c>
      <c r="AK254" s="10">
        <f t="shared" si="64"/>
        <v>1.7518838548450003E-2</v>
      </c>
      <c r="AM254" s="6">
        <f t="shared" si="61"/>
        <v>4537770</v>
      </c>
      <c r="AN254" s="6">
        <f t="shared" si="62"/>
        <v>92180</v>
      </c>
      <c r="AO254" s="10">
        <f t="shared" si="65"/>
        <v>2.0313942751615882E-2</v>
      </c>
    </row>
    <row r="255" spans="1:41" x14ac:dyDescent="0.3">
      <c r="A255" s="3"/>
      <c r="B255" s="3" t="str">
        <f t="shared" si="50"/>
        <v>5402</v>
      </c>
      <c r="C255" s="3">
        <v>137931</v>
      </c>
      <c r="D255" s="3">
        <v>8555402</v>
      </c>
      <c r="E255" s="4" t="s">
        <v>274</v>
      </c>
      <c r="F255" s="4" t="s">
        <v>89</v>
      </c>
      <c r="G255" s="6">
        <v>844</v>
      </c>
      <c r="H255" s="6">
        <v>585939.99999999953</v>
      </c>
      <c r="I255" s="6">
        <v>5105386.9673608104</v>
      </c>
      <c r="J255" s="6">
        <v>5083966.9673608104</v>
      </c>
      <c r="K255" s="10">
        <f t="shared" si="51"/>
        <v>0.11476896927617156</v>
      </c>
      <c r="M255" s="6">
        <v>5049453.3578941002</v>
      </c>
      <c r="N255" s="6">
        <f t="shared" si="52"/>
        <v>-34513.609466710128</v>
      </c>
      <c r="O255" s="10">
        <f t="shared" si="53"/>
        <v>-6.7887163091908988E-3</v>
      </c>
      <c r="P255" s="6">
        <v>-20069.280000000261</v>
      </c>
      <c r="Q255" s="6">
        <v>0</v>
      </c>
      <c r="R255" s="6">
        <v>0</v>
      </c>
      <c r="S255" s="6">
        <v>-14444.329466709894</v>
      </c>
      <c r="T255" s="6">
        <f t="shared" si="54"/>
        <v>-34513.609466710157</v>
      </c>
      <c r="V255" s="6">
        <v>5063897.6873608101</v>
      </c>
      <c r="W255" s="6">
        <f t="shared" si="55"/>
        <v>-20069.280000000261</v>
      </c>
      <c r="X255" s="10">
        <f t="shared" si="56"/>
        <v>-3.9475630209333612E-3</v>
      </c>
      <c r="Y255" s="6">
        <v>-20069.280000000261</v>
      </c>
      <c r="Z255" s="6">
        <v>0</v>
      </c>
      <c r="AA255" s="6">
        <v>0</v>
      </c>
      <c r="AB255" s="6">
        <v>0</v>
      </c>
      <c r="AC255" s="6">
        <f t="shared" si="57"/>
        <v>-20069.280000000261</v>
      </c>
      <c r="AE255" s="6">
        <v>4948090.7521430384</v>
      </c>
      <c r="AF255" s="6">
        <f t="shared" si="58"/>
        <v>101362.60575106181</v>
      </c>
      <c r="AG255" s="10">
        <f t="shared" si="63"/>
        <v>2.0485195366952647E-2</v>
      </c>
      <c r="AI255" s="6">
        <f t="shared" si="59"/>
        <v>4948090.7521430384</v>
      </c>
      <c r="AJ255" s="6">
        <f t="shared" si="60"/>
        <v>115806.93521777168</v>
      </c>
      <c r="AK255" s="10">
        <f t="shared" si="64"/>
        <v>2.3404367667997038E-2</v>
      </c>
      <c r="AM255" s="6">
        <f t="shared" si="61"/>
        <v>4948090.7521430384</v>
      </c>
      <c r="AN255" s="6">
        <f t="shared" si="62"/>
        <v>135876.21521777194</v>
      </c>
      <c r="AO255" s="10">
        <f t="shared" si="65"/>
        <v>2.7460332080393512E-2</v>
      </c>
    </row>
    <row r="256" spans="1:41" x14ac:dyDescent="0.3">
      <c r="A256" s="3"/>
      <c r="B256" s="3" t="str">
        <f t="shared" si="50"/>
        <v>4055</v>
      </c>
      <c r="C256" s="3">
        <v>137540</v>
      </c>
      <c r="D256" s="3">
        <v>8554055</v>
      </c>
      <c r="E256" s="4" t="s">
        <v>264</v>
      </c>
      <c r="F256" s="4" t="s">
        <v>89</v>
      </c>
      <c r="G256" s="6">
        <v>847</v>
      </c>
      <c r="H256" s="6">
        <v>154405</v>
      </c>
      <c r="I256" s="6">
        <v>4705020.5999999996</v>
      </c>
      <c r="J256" s="6">
        <v>4679675</v>
      </c>
      <c r="K256" s="10">
        <f t="shared" si="51"/>
        <v>3.2817072044275433E-2</v>
      </c>
      <c r="M256" s="6">
        <v>4679675</v>
      </c>
      <c r="N256" s="6">
        <f t="shared" si="52"/>
        <v>0</v>
      </c>
      <c r="O256" s="10">
        <f t="shared" si="53"/>
        <v>0</v>
      </c>
      <c r="P256" s="6">
        <v>-20200.680000000168</v>
      </c>
      <c r="Q256" s="6">
        <v>20200.679999999702</v>
      </c>
      <c r="R256" s="6">
        <v>0</v>
      </c>
      <c r="S256" s="6">
        <v>0</v>
      </c>
      <c r="T256" s="6">
        <f t="shared" si="54"/>
        <v>-4.6566128730773926E-10</v>
      </c>
      <c r="V256" s="6">
        <v>4666878.6900000004</v>
      </c>
      <c r="W256" s="6">
        <f t="shared" si="55"/>
        <v>-12796.30999999959</v>
      </c>
      <c r="X256" s="10">
        <f t="shared" si="56"/>
        <v>-2.7344441654601208E-3</v>
      </c>
      <c r="Y256" s="6">
        <v>-20200.680000000168</v>
      </c>
      <c r="Z256" s="6">
        <v>-3197.695000000298</v>
      </c>
      <c r="AA256" s="6">
        <v>10602.065000000001</v>
      </c>
      <c r="AB256" s="6">
        <v>0</v>
      </c>
      <c r="AC256" s="6">
        <f t="shared" si="57"/>
        <v>-12796.310000000465</v>
      </c>
      <c r="AE256" s="6">
        <v>4586505</v>
      </c>
      <c r="AF256" s="6">
        <f t="shared" si="58"/>
        <v>93170</v>
      </c>
      <c r="AG256" s="10">
        <f t="shared" si="63"/>
        <v>2.0313942751615882E-2</v>
      </c>
      <c r="AI256" s="6">
        <f t="shared" si="59"/>
        <v>4586505</v>
      </c>
      <c r="AJ256" s="6">
        <f t="shared" si="60"/>
        <v>80373.69000000041</v>
      </c>
      <c r="AK256" s="10">
        <f t="shared" si="64"/>
        <v>1.7523951243921115E-2</v>
      </c>
      <c r="AM256" s="6">
        <f t="shared" si="61"/>
        <v>4586505</v>
      </c>
      <c r="AN256" s="6">
        <f t="shared" si="62"/>
        <v>93170</v>
      </c>
      <c r="AO256" s="10">
        <f t="shared" si="65"/>
        <v>2.0313942751615882E-2</v>
      </c>
    </row>
    <row r="257" spans="1:41" x14ac:dyDescent="0.3">
      <c r="A257" s="3"/>
      <c r="B257" s="3" t="str">
        <f t="shared" si="50"/>
        <v>4018</v>
      </c>
      <c r="C257" s="3">
        <v>139442</v>
      </c>
      <c r="D257" s="3">
        <v>8554018</v>
      </c>
      <c r="E257" s="4" t="s">
        <v>244</v>
      </c>
      <c r="F257" s="4" t="s">
        <v>89</v>
      </c>
      <c r="G257" s="6">
        <v>866.8</v>
      </c>
      <c r="H257" s="6">
        <v>152309.14604608295</v>
      </c>
      <c r="I257" s="6">
        <v>4808698.8</v>
      </c>
      <c r="J257" s="6">
        <v>4789070</v>
      </c>
      <c r="K257" s="10">
        <f t="shared" si="51"/>
        <v>3.1673671481791073E-2</v>
      </c>
      <c r="M257" s="6">
        <v>4789070</v>
      </c>
      <c r="N257" s="6">
        <f t="shared" si="52"/>
        <v>0</v>
      </c>
      <c r="O257" s="10">
        <f t="shared" si="53"/>
        <v>0</v>
      </c>
      <c r="P257" s="6">
        <v>-20649.168000000063</v>
      </c>
      <c r="Q257" s="6">
        <v>20649.167999999598</v>
      </c>
      <c r="R257" s="6">
        <v>0</v>
      </c>
      <c r="S257" s="6">
        <v>0</v>
      </c>
      <c r="T257" s="6">
        <f t="shared" si="54"/>
        <v>-4.6566128730773926E-10</v>
      </c>
      <c r="V257" s="6">
        <v>4776025.5959999999</v>
      </c>
      <c r="W257" s="6">
        <f t="shared" si="55"/>
        <v>-13044.404000000097</v>
      </c>
      <c r="X257" s="10">
        <f t="shared" si="56"/>
        <v>-2.7237864554078553E-3</v>
      </c>
      <c r="Y257" s="6">
        <v>-20649.168000000063</v>
      </c>
      <c r="Z257" s="6">
        <v>-3296.1820000009611</v>
      </c>
      <c r="AA257" s="6">
        <v>10900.946000000789</v>
      </c>
      <c r="AB257" s="6">
        <v>0</v>
      </c>
      <c r="AC257" s="6">
        <f t="shared" si="57"/>
        <v>-13044.404000000235</v>
      </c>
      <c r="AE257" s="6">
        <v>4693722</v>
      </c>
      <c r="AF257" s="6">
        <f t="shared" si="58"/>
        <v>95348</v>
      </c>
      <c r="AG257" s="10">
        <f t="shared" si="63"/>
        <v>2.0313942751615882E-2</v>
      </c>
      <c r="AI257" s="6">
        <f t="shared" si="59"/>
        <v>4693722</v>
      </c>
      <c r="AJ257" s="6">
        <f t="shared" si="60"/>
        <v>82303.595999999903</v>
      </c>
      <c r="AK257" s="10">
        <f t="shared" si="64"/>
        <v>1.7534825454085246E-2</v>
      </c>
      <c r="AM257" s="6">
        <f t="shared" si="61"/>
        <v>4693722</v>
      </c>
      <c r="AN257" s="6">
        <f t="shared" si="62"/>
        <v>95348</v>
      </c>
      <c r="AO257" s="10">
        <f t="shared" si="65"/>
        <v>2.0313942751615882E-2</v>
      </c>
    </row>
    <row r="258" spans="1:41" x14ac:dyDescent="0.3">
      <c r="A258" s="3"/>
      <c r="B258" s="3" t="str">
        <f t="shared" si="50"/>
        <v>4043</v>
      </c>
      <c r="C258" s="3">
        <v>137120</v>
      </c>
      <c r="D258" s="3">
        <v>8554043</v>
      </c>
      <c r="E258" s="4" t="s">
        <v>257</v>
      </c>
      <c r="F258" s="4" t="s">
        <v>89</v>
      </c>
      <c r="G258" s="6">
        <v>870</v>
      </c>
      <c r="H258" s="6">
        <v>247284.99999999994</v>
      </c>
      <c r="I258" s="6">
        <v>4850820.1231995141</v>
      </c>
      <c r="J258" s="6">
        <v>4832015.3231995143</v>
      </c>
      <c r="K258" s="10">
        <f t="shared" si="51"/>
        <v>5.0977977686151588E-2</v>
      </c>
      <c r="M258" s="6">
        <v>4807434.75</v>
      </c>
      <c r="N258" s="6">
        <f t="shared" si="52"/>
        <v>-24580.5731995143</v>
      </c>
      <c r="O258" s="10">
        <f t="shared" si="53"/>
        <v>-5.0870230236021476E-3</v>
      </c>
      <c r="P258" s="6">
        <v>-20589.839999999851</v>
      </c>
      <c r="Q258" s="6">
        <v>0</v>
      </c>
      <c r="R258" s="6">
        <v>0</v>
      </c>
      <c r="S258" s="6">
        <v>-3990.7331995143204</v>
      </c>
      <c r="T258" s="6">
        <f t="shared" si="54"/>
        <v>-24580.573199514172</v>
      </c>
      <c r="V258" s="6">
        <v>4811425.4831995144</v>
      </c>
      <c r="W258" s="6">
        <f t="shared" si="55"/>
        <v>-20589.839999999851</v>
      </c>
      <c r="X258" s="10">
        <f t="shared" si="56"/>
        <v>-4.2611288712483446E-3</v>
      </c>
      <c r="Y258" s="6">
        <v>-20589.839999999851</v>
      </c>
      <c r="Z258" s="6">
        <v>0</v>
      </c>
      <c r="AA258" s="6">
        <v>0</v>
      </c>
      <c r="AB258" s="6">
        <v>0</v>
      </c>
      <c r="AC258" s="6">
        <f t="shared" si="57"/>
        <v>-20589.839999999851</v>
      </c>
      <c r="AE258" s="6">
        <v>4711050</v>
      </c>
      <c r="AF258" s="6">
        <f t="shared" si="58"/>
        <v>96384.75</v>
      </c>
      <c r="AG258" s="10">
        <f t="shared" si="63"/>
        <v>2.0459292514407618E-2</v>
      </c>
      <c r="AI258" s="6">
        <f t="shared" si="59"/>
        <v>4711050</v>
      </c>
      <c r="AJ258" s="6">
        <f t="shared" si="60"/>
        <v>100375.48319951445</v>
      </c>
      <c r="AK258" s="10">
        <f t="shared" si="64"/>
        <v>2.1306393096977204E-2</v>
      </c>
      <c r="AM258" s="6">
        <f t="shared" si="61"/>
        <v>4711050</v>
      </c>
      <c r="AN258" s="6">
        <f t="shared" si="62"/>
        <v>120965.3231995143</v>
      </c>
      <c r="AO258" s="10">
        <f t="shared" si="65"/>
        <v>2.5676934695983762E-2</v>
      </c>
    </row>
    <row r="259" spans="1:41" x14ac:dyDescent="0.3">
      <c r="A259" s="3"/>
      <c r="B259" s="3" t="str">
        <f t="shared" si="50"/>
        <v>4057</v>
      </c>
      <c r="C259" s="3">
        <v>138527</v>
      </c>
      <c r="D259" s="3">
        <v>8554057</v>
      </c>
      <c r="E259" s="4" t="s">
        <v>265</v>
      </c>
      <c r="F259" s="4" t="s">
        <v>89</v>
      </c>
      <c r="G259" s="6">
        <v>892</v>
      </c>
      <c r="H259" s="6">
        <v>151840</v>
      </c>
      <c r="I259" s="6">
        <v>4949557.5999999996</v>
      </c>
      <c r="J259" s="6">
        <v>4928300</v>
      </c>
      <c r="K259" s="10">
        <f t="shared" si="51"/>
        <v>3.0677489236613797E-2</v>
      </c>
      <c r="M259" s="6">
        <v>4928300</v>
      </c>
      <c r="N259" s="6">
        <f t="shared" si="52"/>
        <v>0</v>
      </c>
      <c r="O259" s="10">
        <f t="shared" si="53"/>
        <v>0</v>
      </c>
      <c r="P259" s="6">
        <v>-21258.720000000671</v>
      </c>
      <c r="Q259" s="6">
        <v>21258.720000000671</v>
      </c>
      <c r="R259" s="6">
        <v>0</v>
      </c>
      <c r="S259" s="6">
        <v>0</v>
      </c>
      <c r="T259" s="6">
        <f t="shared" si="54"/>
        <v>0</v>
      </c>
      <c r="V259" s="6">
        <v>4914939.84</v>
      </c>
      <c r="W259" s="6">
        <f t="shared" si="55"/>
        <v>-13360.160000000149</v>
      </c>
      <c r="X259" s="10">
        <f t="shared" si="56"/>
        <v>-2.7109063977436743E-3</v>
      </c>
      <c r="Y259" s="6">
        <v>-21258.720000000671</v>
      </c>
      <c r="Z259" s="6">
        <v>-3382.7799999993294</v>
      </c>
      <c r="AA259" s="6">
        <v>11281.339999999995</v>
      </c>
      <c r="AB259" s="6">
        <v>0</v>
      </c>
      <c r="AC259" s="6">
        <f t="shared" si="57"/>
        <v>-13360.160000000005</v>
      </c>
      <c r="AE259" s="6">
        <v>4830180</v>
      </c>
      <c r="AF259" s="6">
        <f t="shared" si="58"/>
        <v>98120</v>
      </c>
      <c r="AG259" s="10">
        <f t="shared" si="63"/>
        <v>2.0313942751615882E-2</v>
      </c>
      <c r="AI259" s="6">
        <f t="shared" si="59"/>
        <v>4830180</v>
      </c>
      <c r="AJ259" s="6">
        <f t="shared" si="60"/>
        <v>84759.839999999851</v>
      </c>
      <c r="AK259" s="10">
        <f t="shared" si="64"/>
        <v>1.7547967156503454E-2</v>
      </c>
      <c r="AM259" s="6">
        <f t="shared" si="61"/>
        <v>4830180</v>
      </c>
      <c r="AN259" s="6">
        <f t="shared" si="62"/>
        <v>98120</v>
      </c>
      <c r="AO259" s="10">
        <f t="shared" si="65"/>
        <v>2.0313942751615882E-2</v>
      </c>
    </row>
    <row r="260" spans="1:41" x14ac:dyDescent="0.3">
      <c r="A260" s="3"/>
      <c r="B260" s="3" t="str">
        <f t="shared" si="50"/>
        <v>4029</v>
      </c>
      <c r="C260" s="3">
        <v>140787</v>
      </c>
      <c r="D260" s="3">
        <v>8554029</v>
      </c>
      <c r="E260" s="4" t="s">
        <v>251</v>
      </c>
      <c r="F260" s="4" t="s">
        <v>89</v>
      </c>
      <c r="G260" s="6">
        <v>913</v>
      </c>
      <c r="H260" s="6">
        <v>403448.47039473662</v>
      </c>
      <c r="I260" s="6">
        <v>5247436.771199001</v>
      </c>
      <c r="J260" s="6">
        <v>5215168.771199001</v>
      </c>
      <c r="K260" s="10">
        <f t="shared" si="51"/>
        <v>7.6884865504068117E-2</v>
      </c>
      <c r="M260" s="6">
        <v>5185236.1532032993</v>
      </c>
      <c r="N260" s="6">
        <f t="shared" si="52"/>
        <v>-29932.61799570173</v>
      </c>
      <c r="O260" s="10">
        <f t="shared" si="53"/>
        <v>-5.7395300725464398E-3</v>
      </c>
      <c r="P260" s="6">
        <v>-21726.360000000335</v>
      </c>
      <c r="Q260" s="6">
        <v>0</v>
      </c>
      <c r="R260" s="6">
        <v>0</v>
      </c>
      <c r="S260" s="6">
        <v>-8206.2579957002745</v>
      </c>
      <c r="T260" s="6">
        <f t="shared" si="54"/>
        <v>-29932.61799570061</v>
      </c>
      <c r="V260" s="6">
        <v>5193442.4111989997</v>
      </c>
      <c r="W260" s="6">
        <f t="shared" si="55"/>
        <v>-21726.360000001267</v>
      </c>
      <c r="X260" s="10">
        <f t="shared" si="56"/>
        <v>-4.1659936529736194E-3</v>
      </c>
      <c r="Y260" s="6">
        <v>-21726.360000000335</v>
      </c>
      <c r="Z260" s="6">
        <v>0</v>
      </c>
      <c r="AA260" s="6">
        <v>0</v>
      </c>
      <c r="AB260" s="6">
        <v>0</v>
      </c>
      <c r="AC260" s="6">
        <f t="shared" si="57"/>
        <v>-21726.360000000335</v>
      </c>
      <c r="AE260" s="6">
        <v>5081080.7573470315</v>
      </c>
      <c r="AF260" s="6">
        <f t="shared" si="58"/>
        <v>104155.39585626777</v>
      </c>
      <c r="AG260" s="10">
        <f t="shared" si="63"/>
        <v>2.0498669639458771E-2</v>
      </c>
      <c r="AI260" s="6">
        <f t="shared" si="59"/>
        <v>5081080.7573470315</v>
      </c>
      <c r="AJ260" s="6">
        <f t="shared" si="60"/>
        <v>112361.65385196824</v>
      </c>
      <c r="AK260" s="10">
        <f t="shared" si="64"/>
        <v>2.2113731156407614E-2</v>
      </c>
      <c r="AM260" s="6">
        <f t="shared" si="61"/>
        <v>5081080.7573470315</v>
      </c>
      <c r="AN260" s="6">
        <f t="shared" si="62"/>
        <v>134088.0138519695</v>
      </c>
      <c r="AO260" s="10">
        <f t="shared" si="65"/>
        <v>2.6389663982034493E-2</v>
      </c>
    </row>
    <row r="261" spans="1:41" x14ac:dyDescent="0.3">
      <c r="A261" s="3"/>
      <c r="B261" s="3" t="str">
        <f t="shared" ref="B261:B275" si="66">RIGHT(D261,4)</f>
        <v>4053</v>
      </c>
      <c r="C261" s="3">
        <v>137968</v>
      </c>
      <c r="D261" s="3">
        <v>8554053</v>
      </c>
      <c r="E261" s="4" t="s">
        <v>263</v>
      </c>
      <c r="F261" s="4" t="s">
        <v>89</v>
      </c>
      <c r="G261" s="6">
        <v>916</v>
      </c>
      <c r="H261" s="6">
        <v>265210.00000000023</v>
      </c>
      <c r="I261" s="6">
        <v>5169539.7247738028</v>
      </c>
      <c r="J261" s="6">
        <v>5153596.5247738026</v>
      </c>
      <c r="K261" s="10">
        <f t="shared" ref="K261:K275" si="67">H261/I261</f>
        <v>5.1302439698653189E-2</v>
      </c>
      <c r="M261" s="6">
        <v>5105935.4106379999</v>
      </c>
      <c r="N261" s="6">
        <f t="shared" ref="N261:N275" si="68">+M261-J261</f>
        <v>-47661.114135802723</v>
      </c>
      <c r="O261" s="10">
        <f t="shared" ref="O261:O275" si="69">+N261/J261</f>
        <v>-9.2481267997390672E-3</v>
      </c>
      <c r="P261" s="6">
        <v>-21817.44000000041</v>
      </c>
      <c r="Q261" s="6">
        <v>0</v>
      </c>
      <c r="R261" s="6">
        <v>0</v>
      </c>
      <c r="S261" s="6">
        <v>-25843.674135803398</v>
      </c>
      <c r="T261" s="6">
        <f t="shared" ref="T261:T275" si="70">SUM(P261:S261)</f>
        <v>-47661.114135803808</v>
      </c>
      <c r="V261" s="6">
        <v>5131779.0847738031</v>
      </c>
      <c r="W261" s="6">
        <f t="shared" ref="W261:W275" si="71">+V261-$J261</f>
        <v>-21817.439999999478</v>
      </c>
      <c r="X261" s="10">
        <f t="shared" ref="X261:X275" si="72">+W261/$J261</f>
        <v>-4.2334396755976294E-3</v>
      </c>
      <c r="Y261" s="6">
        <v>-21817.44000000041</v>
      </c>
      <c r="Z261" s="6">
        <v>0</v>
      </c>
      <c r="AA261" s="6">
        <v>0</v>
      </c>
      <c r="AB261" s="6">
        <v>0</v>
      </c>
      <c r="AC261" s="6">
        <f t="shared" ref="AC261:AC275" si="73">SUM(Y261:AB261)</f>
        <v>-21817.44000000041</v>
      </c>
      <c r="AE261" s="6">
        <v>5003411.0779522955</v>
      </c>
      <c r="AF261" s="6">
        <f t="shared" ref="AF261:AF275" si="74">$M261-AE261</f>
        <v>102524.33268570434</v>
      </c>
      <c r="AG261" s="10">
        <f t="shared" si="63"/>
        <v>2.0490887334339042E-2</v>
      </c>
      <c r="AI261" s="6">
        <f t="shared" si="59"/>
        <v>5003411.0779522955</v>
      </c>
      <c r="AJ261" s="6">
        <f t="shared" si="60"/>
        <v>128368.00682150759</v>
      </c>
      <c r="AK261" s="10">
        <f t="shared" si="64"/>
        <v>2.5656098374000423E-2</v>
      </c>
      <c r="AM261" s="6">
        <f t="shared" si="61"/>
        <v>5003411.0779522955</v>
      </c>
      <c r="AN261" s="6">
        <f t="shared" si="62"/>
        <v>150185.44682150707</v>
      </c>
      <c r="AO261" s="10">
        <f t="shared" si="65"/>
        <v>3.0016611563919753E-2</v>
      </c>
    </row>
    <row r="262" spans="1:41" x14ac:dyDescent="0.3">
      <c r="A262" s="3"/>
      <c r="B262" s="3" t="str">
        <f t="shared" si="66"/>
        <v>4017</v>
      </c>
      <c r="C262" s="3">
        <v>137170</v>
      </c>
      <c r="D262" s="3">
        <v>8554017</v>
      </c>
      <c r="E262" s="4" t="s">
        <v>243</v>
      </c>
      <c r="F262" s="4" t="s">
        <v>89</v>
      </c>
      <c r="G262" s="6">
        <v>953</v>
      </c>
      <c r="H262" s="6">
        <v>214050.00000000003</v>
      </c>
      <c r="I262" s="6">
        <v>5285867.2</v>
      </c>
      <c r="J262" s="6">
        <v>5265325</v>
      </c>
      <c r="K262" s="10">
        <f t="shared" si="67"/>
        <v>4.0494774443065845E-2</v>
      </c>
      <c r="M262" s="6">
        <v>5265325</v>
      </c>
      <c r="N262" s="6">
        <f t="shared" si="68"/>
        <v>0</v>
      </c>
      <c r="O262" s="10">
        <f t="shared" si="69"/>
        <v>0</v>
      </c>
      <c r="P262" s="6">
        <v>-22688.280000000261</v>
      </c>
      <c r="Q262" s="6">
        <v>22688.279999999329</v>
      </c>
      <c r="R262" s="6">
        <v>0</v>
      </c>
      <c r="S262" s="6">
        <v>0</v>
      </c>
      <c r="T262" s="6">
        <f t="shared" si="70"/>
        <v>-9.3132257461547852E-10</v>
      </c>
      <c r="V262" s="6">
        <v>5251200.51</v>
      </c>
      <c r="W262" s="6">
        <f t="shared" si="71"/>
        <v>-14124.490000000224</v>
      </c>
      <c r="X262" s="10">
        <f t="shared" si="72"/>
        <v>-2.6825485606302032E-3</v>
      </c>
      <c r="Y262" s="6">
        <v>-22688.280000000261</v>
      </c>
      <c r="Z262" s="6">
        <v>-3638.3450000006706</v>
      </c>
      <c r="AA262" s="6">
        <v>12202.134999999995</v>
      </c>
      <c r="AB262" s="6">
        <v>0</v>
      </c>
      <c r="AC262" s="6">
        <f t="shared" si="73"/>
        <v>-14124.490000000937</v>
      </c>
      <c r="AE262" s="6">
        <v>5160495</v>
      </c>
      <c r="AF262" s="6">
        <f t="shared" si="74"/>
        <v>104830</v>
      </c>
      <c r="AG262" s="10">
        <f t="shared" si="63"/>
        <v>2.0313942751615882E-2</v>
      </c>
      <c r="AI262" s="6">
        <f t="shared" ref="AI262:AI275" si="75">AE262</f>
        <v>5160495</v>
      </c>
      <c r="AJ262" s="6">
        <f t="shared" ref="AJ262:AJ275" si="76">$V262-AI262</f>
        <v>90705.509999999776</v>
      </c>
      <c r="AK262" s="10">
        <f t="shared" si="64"/>
        <v>1.7576901053096606E-2</v>
      </c>
      <c r="AM262" s="6">
        <f t="shared" ref="AM262:AM275" si="77">AI262</f>
        <v>5160495</v>
      </c>
      <c r="AN262" s="6">
        <f t="shared" ref="AN262:AN275" si="78">$J262-AM262</f>
        <v>104830</v>
      </c>
      <c r="AO262" s="10">
        <f t="shared" si="65"/>
        <v>2.0313942751615882E-2</v>
      </c>
    </row>
    <row r="263" spans="1:41" x14ac:dyDescent="0.3">
      <c r="A263" s="3"/>
      <c r="B263" s="3" t="str">
        <f t="shared" si="66"/>
        <v>4028</v>
      </c>
      <c r="C263" s="3">
        <v>138350</v>
      </c>
      <c r="D263" s="3">
        <v>8554028</v>
      </c>
      <c r="E263" s="4" t="s">
        <v>250</v>
      </c>
      <c r="F263" s="4" t="s">
        <v>89</v>
      </c>
      <c r="G263" s="6">
        <v>958</v>
      </c>
      <c r="H263" s="6">
        <v>270695</v>
      </c>
      <c r="I263" s="6">
        <v>5120469.5999999996</v>
      </c>
      <c r="J263" s="6">
        <v>5097518</v>
      </c>
      <c r="K263" s="10">
        <f t="shared" si="67"/>
        <v>5.2865268451159249E-2</v>
      </c>
      <c r="M263" s="6">
        <v>5097518</v>
      </c>
      <c r="N263" s="6">
        <f t="shared" si="68"/>
        <v>0</v>
      </c>
      <c r="O263" s="10">
        <f t="shared" si="69"/>
        <v>0</v>
      </c>
      <c r="P263" s="6">
        <v>-21727.44000000041</v>
      </c>
      <c r="Q263" s="6">
        <v>21727.44000000041</v>
      </c>
      <c r="R263" s="6">
        <v>0</v>
      </c>
      <c r="S263" s="6">
        <v>0</v>
      </c>
      <c r="T263" s="6">
        <f t="shared" si="70"/>
        <v>0</v>
      </c>
      <c r="V263" s="6">
        <v>5083714.0600000005</v>
      </c>
      <c r="W263" s="6">
        <f t="shared" si="71"/>
        <v>-13803.939999999478</v>
      </c>
      <c r="X263" s="10">
        <f t="shared" si="72"/>
        <v>-2.7079727820479454E-3</v>
      </c>
      <c r="Y263" s="6">
        <v>-21727.44000000041</v>
      </c>
      <c r="Z263" s="6">
        <v>-338.50820200424641</v>
      </c>
      <c r="AA263" s="6">
        <v>8262.0082020047794</v>
      </c>
      <c r="AB263" s="6">
        <v>0</v>
      </c>
      <c r="AC263" s="6">
        <f t="shared" si="73"/>
        <v>-13803.939999999877</v>
      </c>
      <c r="AE263" s="6">
        <v>4995970</v>
      </c>
      <c r="AF263" s="6">
        <f t="shared" si="74"/>
        <v>101548</v>
      </c>
      <c r="AG263" s="10">
        <f t="shared" ref="AG263:AG275" si="79">+AF263/$AE263</f>
        <v>2.0325982742090125E-2</v>
      </c>
      <c r="AI263" s="6">
        <f t="shared" si="75"/>
        <v>4995970</v>
      </c>
      <c r="AJ263" s="6">
        <f t="shared" si="76"/>
        <v>87744.060000000522</v>
      </c>
      <c r="AK263" s="10">
        <f t="shared" ref="AK263:AK275" si="80">+AJ263/$AE263</f>
        <v>1.7562967752008222E-2</v>
      </c>
      <c r="AM263" s="6">
        <f t="shared" si="77"/>
        <v>4995970</v>
      </c>
      <c r="AN263" s="6">
        <f t="shared" si="78"/>
        <v>101548</v>
      </c>
      <c r="AO263" s="10">
        <f t="shared" ref="AO263:AO275" si="81">+AN263/$AE263</f>
        <v>2.0325982742090125E-2</v>
      </c>
    </row>
    <row r="264" spans="1:41" x14ac:dyDescent="0.3">
      <c r="A264" s="3"/>
      <c r="B264" s="3" t="str">
        <f t="shared" si="66"/>
        <v>4508</v>
      </c>
      <c r="C264" s="3">
        <v>138833</v>
      </c>
      <c r="D264" s="3">
        <v>8554508</v>
      </c>
      <c r="E264" s="4" t="s">
        <v>270</v>
      </c>
      <c r="F264" s="4" t="s">
        <v>89</v>
      </c>
      <c r="G264" s="6">
        <v>1056.2</v>
      </c>
      <c r="H264" s="6">
        <v>262945.12810576061</v>
      </c>
      <c r="I264" s="6">
        <v>6200348.7000000002</v>
      </c>
      <c r="J264" s="6">
        <v>6158702.2000000002</v>
      </c>
      <c r="K264" s="10">
        <f t="shared" si="67"/>
        <v>4.240811941847087E-2</v>
      </c>
      <c r="M264" s="6">
        <v>6158702.2000000002</v>
      </c>
      <c r="N264" s="6">
        <f t="shared" si="68"/>
        <v>0</v>
      </c>
      <c r="O264" s="10">
        <f t="shared" si="69"/>
        <v>0</v>
      </c>
      <c r="P264" s="6">
        <v>-26996.472000000998</v>
      </c>
      <c r="Q264" s="6">
        <v>26996.472000000998</v>
      </c>
      <c r="R264" s="6">
        <v>0</v>
      </c>
      <c r="S264" s="6">
        <v>0</v>
      </c>
      <c r="T264" s="6">
        <f t="shared" si="70"/>
        <v>0</v>
      </c>
      <c r="V264" s="6">
        <v>6142650.8940000003</v>
      </c>
      <c r="W264" s="6">
        <f t="shared" si="71"/>
        <v>-16051.305999999866</v>
      </c>
      <c r="X264" s="10">
        <f t="shared" si="72"/>
        <v>-2.6062805894397469E-3</v>
      </c>
      <c r="Y264" s="6">
        <v>-26996.472000000998</v>
      </c>
      <c r="Z264" s="6">
        <v>-3797.038999998942</v>
      </c>
      <c r="AA264" s="6">
        <v>14742.20499999972</v>
      </c>
      <c r="AB264" s="6">
        <v>0</v>
      </c>
      <c r="AC264" s="6">
        <f t="shared" si="73"/>
        <v>-16051.306000000221</v>
      </c>
      <c r="AE264" s="6">
        <v>6036183</v>
      </c>
      <c r="AF264" s="6">
        <f t="shared" si="74"/>
        <v>122519.20000000019</v>
      </c>
      <c r="AG264" s="10">
        <f t="shared" si="79"/>
        <v>2.0297462817147886E-2</v>
      </c>
      <c r="AI264" s="6">
        <f t="shared" si="75"/>
        <v>6036183</v>
      </c>
      <c r="AJ264" s="6">
        <f t="shared" si="76"/>
        <v>106467.89400000032</v>
      </c>
      <c r="AK264" s="10">
        <f t="shared" si="80"/>
        <v>1.7638281344352934E-2</v>
      </c>
      <c r="AM264" s="6">
        <f t="shared" si="77"/>
        <v>6036183</v>
      </c>
      <c r="AN264" s="6">
        <f t="shared" si="78"/>
        <v>122519.20000000019</v>
      </c>
      <c r="AO264" s="10">
        <f t="shared" si="81"/>
        <v>2.0297462817147886E-2</v>
      </c>
    </row>
    <row r="265" spans="1:41" x14ac:dyDescent="0.3">
      <c r="A265" s="3"/>
      <c r="B265" s="3" t="str">
        <f t="shared" si="66"/>
        <v>4035</v>
      </c>
      <c r="C265" s="3">
        <v>138478</v>
      </c>
      <c r="D265" s="3">
        <v>8554035</v>
      </c>
      <c r="E265" s="4" t="s">
        <v>254</v>
      </c>
      <c r="F265" s="4" t="s">
        <v>89</v>
      </c>
      <c r="G265" s="6">
        <v>1065.8</v>
      </c>
      <c r="H265" s="6">
        <v>575724.0334644143</v>
      </c>
      <c r="I265" s="6">
        <v>6315154.4534848537</v>
      </c>
      <c r="J265" s="6">
        <v>6269471.0534848534</v>
      </c>
      <c r="K265" s="10">
        <f t="shared" si="67"/>
        <v>9.1165471518549479E-2</v>
      </c>
      <c r="M265" s="6">
        <v>6150654.4782978417</v>
      </c>
      <c r="N265" s="6">
        <f t="shared" si="68"/>
        <v>-118816.57518701162</v>
      </c>
      <c r="O265" s="10">
        <f t="shared" si="69"/>
        <v>-1.8951610777589927E-2</v>
      </c>
      <c r="P265" s="6">
        <v>-25340.759999999776</v>
      </c>
      <c r="Q265" s="6">
        <v>0</v>
      </c>
      <c r="R265" s="6">
        <v>0</v>
      </c>
      <c r="S265" s="6">
        <v>-93475.815187011598</v>
      </c>
      <c r="T265" s="6">
        <f t="shared" si="70"/>
        <v>-118816.57518701137</v>
      </c>
      <c r="V265" s="6">
        <v>6226373.9966307236</v>
      </c>
      <c r="W265" s="6">
        <f t="shared" si="71"/>
        <v>-43097.056854129769</v>
      </c>
      <c r="X265" s="10">
        <f t="shared" si="72"/>
        <v>-6.8741136989817495E-3</v>
      </c>
      <c r="Y265" s="6">
        <v>-25340.759999999776</v>
      </c>
      <c r="Z265" s="6">
        <v>0</v>
      </c>
      <c r="AA265" s="6">
        <v>0</v>
      </c>
      <c r="AB265" s="6">
        <v>-17756.296854130152</v>
      </c>
      <c r="AC265" s="6">
        <f t="shared" si="73"/>
        <v>-43097.056854129929</v>
      </c>
      <c r="AE265" s="6">
        <v>6080160.1888683494</v>
      </c>
      <c r="AF265" s="6">
        <f t="shared" si="74"/>
        <v>70494.289429492317</v>
      </c>
      <c r="AG265" s="10">
        <f t="shared" si="79"/>
        <v>1.159415002890127E-2</v>
      </c>
      <c r="AI265" s="6">
        <f t="shared" si="75"/>
        <v>6080160.1888683494</v>
      </c>
      <c r="AJ265" s="6">
        <f t="shared" si="76"/>
        <v>146213.80776237417</v>
      </c>
      <c r="AK265" s="10">
        <f t="shared" si="80"/>
        <v>2.4047690064163876E-2</v>
      </c>
      <c r="AM265" s="6">
        <f t="shared" si="77"/>
        <v>6080160.1888683494</v>
      </c>
      <c r="AN265" s="6">
        <f t="shared" si="78"/>
        <v>189310.86461650394</v>
      </c>
      <c r="AO265" s="10">
        <f t="shared" si="81"/>
        <v>3.1135835033277111E-2</v>
      </c>
    </row>
    <row r="266" spans="1:41" x14ac:dyDescent="0.3">
      <c r="A266" s="3"/>
      <c r="B266" s="3" t="str">
        <f t="shared" si="66"/>
        <v>4601</v>
      </c>
      <c r="C266" s="3">
        <v>138298</v>
      </c>
      <c r="D266" s="3">
        <v>8554601</v>
      </c>
      <c r="E266" s="4" t="s">
        <v>271</v>
      </c>
      <c r="F266" s="4" t="s">
        <v>89</v>
      </c>
      <c r="G266" s="6">
        <v>1075</v>
      </c>
      <c r="H266" s="6">
        <v>364500.00000000006</v>
      </c>
      <c r="I266" s="6">
        <v>5988898.9090764867</v>
      </c>
      <c r="J266" s="6">
        <v>5965030.9090764867</v>
      </c>
      <c r="K266" s="10">
        <f t="shared" si="67"/>
        <v>6.086260688881915E-2</v>
      </c>
      <c r="M266" s="6">
        <v>5939446.0690764869</v>
      </c>
      <c r="N266" s="6">
        <f t="shared" si="68"/>
        <v>-25584.839999999851</v>
      </c>
      <c r="O266" s="10">
        <f t="shared" si="69"/>
        <v>-4.289137875391316E-3</v>
      </c>
      <c r="P266" s="6">
        <v>-25584.839999999851</v>
      </c>
      <c r="Q266" s="6">
        <v>0</v>
      </c>
      <c r="R266" s="6">
        <v>0</v>
      </c>
      <c r="S266" s="6">
        <v>0</v>
      </c>
      <c r="T266" s="6">
        <f t="shared" si="70"/>
        <v>-25584.839999999851</v>
      </c>
      <c r="V266" s="6">
        <v>5939446.0690764869</v>
      </c>
      <c r="W266" s="6">
        <f t="shared" si="71"/>
        <v>-25584.839999999851</v>
      </c>
      <c r="X266" s="10">
        <f t="shared" si="72"/>
        <v>-4.289137875391316E-3</v>
      </c>
      <c r="Y266" s="6">
        <v>-25584.839999999851</v>
      </c>
      <c r="Z266" s="6">
        <v>0</v>
      </c>
      <c r="AA266" s="6">
        <v>0</v>
      </c>
      <c r="AB266" s="6">
        <v>0</v>
      </c>
      <c r="AC266" s="6">
        <f t="shared" si="73"/>
        <v>-25584.839999999851</v>
      </c>
      <c r="AE266" s="6">
        <v>5821125</v>
      </c>
      <c r="AF266" s="6">
        <f t="shared" si="74"/>
        <v>118321.06907648686</v>
      </c>
      <c r="AG266" s="10">
        <f t="shared" si="79"/>
        <v>2.0326151573190211E-2</v>
      </c>
      <c r="AI266" s="6">
        <f t="shared" si="75"/>
        <v>5821125</v>
      </c>
      <c r="AJ266" s="6">
        <f t="shared" si="76"/>
        <v>118321.06907648686</v>
      </c>
      <c r="AK266" s="10">
        <f t="shared" si="80"/>
        <v>2.0326151573190211E-2</v>
      </c>
      <c r="AM266" s="6">
        <f t="shared" si="77"/>
        <v>5821125</v>
      </c>
      <c r="AN266" s="6">
        <f t="shared" si="78"/>
        <v>143905.90907648671</v>
      </c>
      <c r="AO266" s="10">
        <f t="shared" si="81"/>
        <v>2.4721322609716628E-2</v>
      </c>
    </row>
    <row r="267" spans="1:41" x14ac:dyDescent="0.3">
      <c r="A267" s="3"/>
      <c r="B267" s="3" t="str">
        <f t="shared" si="66"/>
        <v>4503</v>
      </c>
      <c r="C267" s="3">
        <v>138150</v>
      </c>
      <c r="D267" s="3">
        <v>8554503</v>
      </c>
      <c r="E267" s="4" t="s">
        <v>267</v>
      </c>
      <c r="F267" s="4" t="s">
        <v>89</v>
      </c>
      <c r="G267" s="6">
        <v>1129</v>
      </c>
      <c r="H267" s="6">
        <v>152325</v>
      </c>
      <c r="I267" s="6">
        <v>6280138</v>
      </c>
      <c r="J267" s="6">
        <v>6237725</v>
      </c>
      <c r="K267" s="10">
        <f t="shared" si="67"/>
        <v>2.4255040255484833E-2</v>
      </c>
      <c r="M267" s="6">
        <v>6237725</v>
      </c>
      <c r="N267" s="6">
        <f t="shared" si="68"/>
        <v>0</v>
      </c>
      <c r="O267" s="10">
        <f t="shared" si="69"/>
        <v>0</v>
      </c>
      <c r="P267" s="6">
        <v>-26789.400000000373</v>
      </c>
      <c r="Q267" s="6">
        <v>26789.400000000373</v>
      </c>
      <c r="R267" s="6">
        <v>0</v>
      </c>
      <c r="S267" s="6">
        <v>0</v>
      </c>
      <c r="T267" s="6">
        <f t="shared" si="70"/>
        <v>0</v>
      </c>
      <c r="V267" s="6">
        <v>6221395.2300000004</v>
      </c>
      <c r="W267" s="6">
        <f t="shared" si="71"/>
        <v>-16329.769999999553</v>
      </c>
      <c r="X267" s="10">
        <f t="shared" si="72"/>
        <v>-2.6179047649583067E-3</v>
      </c>
      <c r="Y267" s="6">
        <v>-26789.400000000373</v>
      </c>
      <c r="Z267" s="6">
        <v>-4399.2249999996275</v>
      </c>
      <c r="AA267" s="6">
        <v>14858.854999999992</v>
      </c>
      <c r="AB267" s="6">
        <v>0</v>
      </c>
      <c r="AC267" s="6">
        <f t="shared" si="73"/>
        <v>-16329.770000000008</v>
      </c>
      <c r="AE267" s="6">
        <v>6113535</v>
      </c>
      <c r="AF267" s="6">
        <f t="shared" si="74"/>
        <v>124190</v>
      </c>
      <c r="AG267" s="10">
        <f t="shared" si="79"/>
        <v>2.0313942751615882E-2</v>
      </c>
      <c r="AI267" s="6">
        <f t="shared" si="75"/>
        <v>6113535</v>
      </c>
      <c r="AJ267" s="6">
        <f t="shared" si="76"/>
        <v>107860.23000000045</v>
      </c>
      <c r="AK267" s="10">
        <f t="shared" si="80"/>
        <v>1.7642858019133029E-2</v>
      </c>
      <c r="AM267" s="6">
        <f t="shared" si="77"/>
        <v>6113535</v>
      </c>
      <c r="AN267" s="6">
        <f t="shared" si="78"/>
        <v>124190</v>
      </c>
      <c r="AO267" s="10">
        <f t="shared" si="81"/>
        <v>2.0313942751615882E-2</v>
      </c>
    </row>
    <row r="268" spans="1:41" x14ac:dyDescent="0.3">
      <c r="A268" s="3"/>
      <c r="B268" s="3" t="str">
        <f t="shared" si="66"/>
        <v>4044</v>
      </c>
      <c r="C268" s="3">
        <v>137617</v>
      </c>
      <c r="D268" s="3">
        <v>8554044</v>
      </c>
      <c r="E268" s="4" t="s">
        <v>258</v>
      </c>
      <c r="F268" s="4" t="s">
        <v>89</v>
      </c>
      <c r="G268" s="6">
        <v>1189</v>
      </c>
      <c r="H268" s="6">
        <v>353030.00000000023</v>
      </c>
      <c r="I268" s="6">
        <v>6607805.5</v>
      </c>
      <c r="J268" s="6">
        <v>6569225</v>
      </c>
      <c r="K268" s="10">
        <f t="shared" si="67"/>
        <v>5.3426209351955085E-2</v>
      </c>
      <c r="M268" s="6">
        <v>6569225</v>
      </c>
      <c r="N268" s="6">
        <f t="shared" si="68"/>
        <v>0</v>
      </c>
      <c r="O268" s="10">
        <f t="shared" si="69"/>
        <v>0</v>
      </c>
      <c r="P268" s="6">
        <v>-28337.400000000373</v>
      </c>
      <c r="Q268" s="6">
        <v>28337.400000000373</v>
      </c>
      <c r="R268" s="6">
        <v>0</v>
      </c>
      <c r="S268" s="6">
        <v>0</v>
      </c>
      <c r="T268" s="6">
        <f t="shared" si="70"/>
        <v>0</v>
      </c>
      <c r="V268" s="6">
        <v>6552143.4299999997</v>
      </c>
      <c r="W268" s="6">
        <f t="shared" si="71"/>
        <v>-17081.570000000298</v>
      </c>
      <c r="X268" s="10">
        <f t="shared" si="72"/>
        <v>-2.6002412765585435E-3</v>
      </c>
      <c r="Y268" s="6">
        <v>-28337.400000000373</v>
      </c>
      <c r="Z268" s="6">
        <v>-4508.7249999996275</v>
      </c>
      <c r="AA268" s="6">
        <v>15764.555000000002</v>
      </c>
      <c r="AB268" s="6">
        <v>0</v>
      </c>
      <c r="AC268" s="6">
        <f t="shared" si="73"/>
        <v>-17081.57</v>
      </c>
      <c r="AE268" s="6">
        <v>6438435</v>
      </c>
      <c r="AF268" s="6">
        <f t="shared" si="74"/>
        <v>130790</v>
      </c>
      <c r="AG268" s="10">
        <f t="shared" si="79"/>
        <v>2.0313942751615882E-2</v>
      </c>
      <c r="AI268" s="6">
        <f t="shared" si="75"/>
        <v>6438435</v>
      </c>
      <c r="AJ268" s="6">
        <f t="shared" si="76"/>
        <v>113708.4299999997</v>
      </c>
      <c r="AK268" s="10">
        <f t="shared" si="80"/>
        <v>1.7660880322624941E-2</v>
      </c>
      <c r="AM268" s="6">
        <f t="shared" si="77"/>
        <v>6438435</v>
      </c>
      <c r="AN268" s="6">
        <f t="shared" si="78"/>
        <v>130790</v>
      </c>
      <c r="AO268" s="10">
        <f t="shared" si="81"/>
        <v>2.0313942751615882E-2</v>
      </c>
    </row>
    <row r="269" spans="1:41" x14ac:dyDescent="0.3">
      <c r="A269" s="3"/>
      <c r="B269" s="3" t="str">
        <f t="shared" si="66"/>
        <v>4027</v>
      </c>
      <c r="C269" s="3">
        <v>147902</v>
      </c>
      <c r="D269" s="3">
        <v>8554027</v>
      </c>
      <c r="E269" s="4" t="s">
        <v>249</v>
      </c>
      <c r="F269" s="4" t="s">
        <v>89</v>
      </c>
      <c r="G269" s="6">
        <v>1217</v>
      </c>
      <c r="H269" s="6">
        <v>465175.00000000017</v>
      </c>
      <c r="I269" s="6">
        <v>6923965.4594673449</v>
      </c>
      <c r="J269" s="6">
        <v>6898987.6394673446</v>
      </c>
      <c r="K269" s="10">
        <f t="shared" si="67"/>
        <v>6.7183321858423267E-2</v>
      </c>
      <c r="M269" s="6">
        <v>6848494.2849484999</v>
      </c>
      <c r="N269" s="6">
        <f t="shared" si="68"/>
        <v>-50493.354518844746</v>
      </c>
      <c r="O269" s="10">
        <f t="shared" si="69"/>
        <v>-7.318951295112514E-3</v>
      </c>
      <c r="P269" s="6">
        <v>-29156.760000000708</v>
      </c>
      <c r="Q269" s="6">
        <v>0</v>
      </c>
      <c r="R269" s="6">
        <v>0</v>
      </c>
      <c r="S269" s="6">
        <v>-21336.594518844275</v>
      </c>
      <c r="T269" s="6">
        <f t="shared" si="70"/>
        <v>-50493.354518844979</v>
      </c>
      <c r="V269" s="6">
        <v>6869830.8794673439</v>
      </c>
      <c r="W269" s="6">
        <f t="shared" si="71"/>
        <v>-29156.760000000708</v>
      </c>
      <c r="X269" s="10">
        <f t="shared" si="72"/>
        <v>-4.2262374602908895E-3</v>
      </c>
      <c r="Y269" s="6">
        <v>-29156.760000000708</v>
      </c>
      <c r="Z269" s="6">
        <v>0</v>
      </c>
      <c r="AA269" s="6">
        <v>0</v>
      </c>
      <c r="AB269" s="6">
        <v>0</v>
      </c>
      <c r="AC269" s="6">
        <f t="shared" si="73"/>
        <v>-29156.760000000708</v>
      </c>
      <c r="AE269" s="6">
        <v>6710128.8785003182</v>
      </c>
      <c r="AF269" s="6">
        <f t="shared" si="74"/>
        <v>138365.40644818172</v>
      </c>
      <c r="AG269" s="10">
        <f t="shared" si="79"/>
        <v>2.0620379869530275E-2</v>
      </c>
      <c r="AI269" s="6">
        <f t="shared" si="75"/>
        <v>6710128.8785003182</v>
      </c>
      <c r="AJ269" s="6">
        <f t="shared" si="76"/>
        <v>159702.00096702576</v>
      </c>
      <c r="AK269" s="10">
        <f t="shared" si="80"/>
        <v>2.3800139141696843E-2</v>
      </c>
      <c r="AM269" s="6">
        <f t="shared" si="77"/>
        <v>6710128.8785003182</v>
      </c>
      <c r="AN269" s="6">
        <f t="shared" si="78"/>
        <v>188858.76096702646</v>
      </c>
      <c r="AO269" s="10">
        <f t="shared" si="81"/>
        <v>2.8145325430654844E-2</v>
      </c>
    </row>
    <row r="270" spans="1:41" x14ac:dyDescent="0.3">
      <c r="A270" s="3"/>
      <c r="B270" s="3" t="str">
        <f t="shared" si="66"/>
        <v>4506</v>
      </c>
      <c r="C270" s="3">
        <v>138521</v>
      </c>
      <c r="D270" s="3">
        <v>8554506</v>
      </c>
      <c r="E270" s="4" t="s">
        <v>269</v>
      </c>
      <c r="F270" s="4" t="s">
        <v>89</v>
      </c>
      <c r="G270" s="6">
        <v>1217</v>
      </c>
      <c r="H270" s="6">
        <v>255565</v>
      </c>
      <c r="I270" s="6">
        <v>6763272</v>
      </c>
      <c r="J270" s="6">
        <v>6723925</v>
      </c>
      <c r="K270" s="10">
        <f t="shared" si="67"/>
        <v>3.7787183481604765E-2</v>
      </c>
      <c r="M270" s="6">
        <v>6723925</v>
      </c>
      <c r="N270" s="6">
        <f t="shared" si="68"/>
        <v>0</v>
      </c>
      <c r="O270" s="10">
        <f t="shared" si="69"/>
        <v>0</v>
      </c>
      <c r="P270" s="6">
        <v>-28986.840000000782</v>
      </c>
      <c r="Q270" s="6">
        <v>28986.840000000782</v>
      </c>
      <c r="R270" s="6">
        <v>0</v>
      </c>
      <c r="S270" s="6">
        <v>0</v>
      </c>
      <c r="T270" s="6">
        <f t="shared" si="70"/>
        <v>0</v>
      </c>
      <c r="V270" s="6">
        <v>6706492.5899999999</v>
      </c>
      <c r="W270" s="6">
        <f t="shared" si="71"/>
        <v>-17432.410000000149</v>
      </c>
      <c r="X270" s="10">
        <f t="shared" si="72"/>
        <v>-2.5925943552315275E-3</v>
      </c>
      <c r="Y270" s="6">
        <v>-28986.840000000782</v>
      </c>
      <c r="Z270" s="6">
        <v>-4632.7849999992177</v>
      </c>
      <c r="AA270" s="6">
        <v>16187.214999999984</v>
      </c>
      <c r="AB270" s="6">
        <v>0</v>
      </c>
      <c r="AC270" s="6">
        <f t="shared" si="73"/>
        <v>-17432.410000000018</v>
      </c>
      <c r="AE270" s="6">
        <v>6590055</v>
      </c>
      <c r="AF270" s="6">
        <f t="shared" si="74"/>
        <v>133870</v>
      </c>
      <c r="AG270" s="10">
        <f t="shared" si="79"/>
        <v>2.0313942751615882E-2</v>
      </c>
      <c r="AI270" s="6">
        <f t="shared" si="75"/>
        <v>6590055</v>
      </c>
      <c r="AJ270" s="6">
        <f t="shared" si="76"/>
        <v>116437.58999999985</v>
      </c>
      <c r="AK270" s="10">
        <f t="shared" si="80"/>
        <v>1.7668682583074018E-2</v>
      </c>
      <c r="AM270" s="6">
        <f t="shared" si="77"/>
        <v>6590055</v>
      </c>
      <c r="AN270" s="6">
        <f t="shared" si="78"/>
        <v>133870</v>
      </c>
      <c r="AO270" s="10">
        <f t="shared" si="81"/>
        <v>2.0313942751615882E-2</v>
      </c>
    </row>
    <row r="271" spans="1:41" x14ac:dyDescent="0.3">
      <c r="A271" s="3"/>
      <c r="B271" s="3" t="str">
        <f t="shared" si="66"/>
        <v>4505</v>
      </c>
      <c r="C271" s="3">
        <v>137640</v>
      </c>
      <c r="D271" s="3">
        <v>8554505</v>
      </c>
      <c r="E271" s="4" t="s">
        <v>268</v>
      </c>
      <c r="F271" s="4" t="s">
        <v>89</v>
      </c>
      <c r="G271" s="6">
        <v>1218</v>
      </c>
      <c r="H271" s="6">
        <v>409955.00000000012</v>
      </c>
      <c r="I271" s="6">
        <v>6822955.53066721</v>
      </c>
      <c r="J271" s="6">
        <v>6780287.03066721</v>
      </c>
      <c r="K271" s="10">
        <f t="shared" si="67"/>
        <v>6.0084665385458112E-2</v>
      </c>
      <c r="M271" s="6">
        <v>6731427.5700000003</v>
      </c>
      <c r="N271" s="6">
        <f t="shared" si="68"/>
        <v>-48859.4606672097</v>
      </c>
      <c r="O271" s="10">
        <f t="shared" si="69"/>
        <v>-7.2061050581219586E-3</v>
      </c>
      <c r="P271" s="6">
        <v>-29000.88000000082</v>
      </c>
      <c r="Q271" s="6">
        <v>0</v>
      </c>
      <c r="R271" s="6">
        <v>0</v>
      </c>
      <c r="S271" s="6">
        <v>-19858.580667209277</v>
      </c>
      <c r="T271" s="6">
        <f t="shared" si="70"/>
        <v>-48859.460667210093</v>
      </c>
      <c r="V271" s="6">
        <v>6751286.1506672092</v>
      </c>
      <c r="W271" s="6">
        <f t="shared" si="71"/>
        <v>-29000.88000000082</v>
      </c>
      <c r="X271" s="10">
        <f t="shared" si="72"/>
        <v>-4.2772348528653673E-3</v>
      </c>
      <c r="Y271" s="6">
        <v>-29000.88000000082</v>
      </c>
      <c r="Z271" s="6">
        <v>0</v>
      </c>
      <c r="AA271" s="6">
        <v>0</v>
      </c>
      <c r="AB271" s="6">
        <v>0</v>
      </c>
      <c r="AC271" s="6">
        <f t="shared" si="73"/>
        <v>-29000.88000000082</v>
      </c>
      <c r="AE271" s="6">
        <v>6595470</v>
      </c>
      <c r="AF271" s="6">
        <f t="shared" si="74"/>
        <v>135957.5700000003</v>
      </c>
      <c r="AG271" s="10">
        <f t="shared" si="79"/>
        <v>2.0613780367434057E-2</v>
      </c>
      <c r="AI271" s="6">
        <f t="shared" si="75"/>
        <v>6595470</v>
      </c>
      <c r="AJ271" s="6">
        <f t="shared" si="76"/>
        <v>155816.15066720918</v>
      </c>
      <c r="AK271" s="10">
        <f t="shared" si="80"/>
        <v>2.3624722827517854E-2</v>
      </c>
      <c r="AM271" s="6">
        <f t="shared" si="77"/>
        <v>6595470</v>
      </c>
      <c r="AN271" s="6">
        <f t="shared" si="78"/>
        <v>184817.03066721</v>
      </c>
      <c r="AO271" s="10">
        <f t="shared" si="81"/>
        <v>2.8021813557973882E-2</v>
      </c>
    </row>
    <row r="272" spans="1:41" x14ac:dyDescent="0.3">
      <c r="A272" s="3"/>
      <c r="B272" s="3" t="str">
        <f t="shared" si="66"/>
        <v>4051</v>
      </c>
      <c r="C272" s="3">
        <v>138323</v>
      </c>
      <c r="D272" s="3">
        <v>8554051</v>
      </c>
      <c r="E272" s="4" t="s">
        <v>262</v>
      </c>
      <c r="F272" s="4" t="s">
        <v>89</v>
      </c>
      <c r="G272" s="6">
        <v>1227</v>
      </c>
      <c r="H272" s="6">
        <v>314250</v>
      </c>
      <c r="I272" s="6">
        <v>6815762.5999999996</v>
      </c>
      <c r="J272" s="6">
        <v>6779175</v>
      </c>
      <c r="K272" s="10">
        <f t="shared" si="67"/>
        <v>4.6106359396966091E-2</v>
      </c>
      <c r="M272" s="6">
        <v>6779175</v>
      </c>
      <c r="N272" s="6">
        <f t="shared" si="68"/>
        <v>0</v>
      </c>
      <c r="O272" s="10">
        <f t="shared" si="69"/>
        <v>0</v>
      </c>
      <c r="P272" s="6">
        <v>-29230.919999999925</v>
      </c>
      <c r="Q272" s="6">
        <v>29230.919999999925</v>
      </c>
      <c r="R272" s="6">
        <v>0</v>
      </c>
      <c r="S272" s="6">
        <v>0</v>
      </c>
      <c r="T272" s="6">
        <f t="shared" si="70"/>
        <v>0</v>
      </c>
      <c r="V272" s="6">
        <v>6761617.29</v>
      </c>
      <c r="W272" s="6">
        <f t="shared" si="71"/>
        <v>-17557.709999999963</v>
      </c>
      <c r="X272" s="10">
        <f t="shared" si="72"/>
        <v>-2.5899478918894945E-3</v>
      </c>
      <c r="Y272" s="6">
        <v>-29230.919999999925</v>
      </c>
      <c r="Z272" s="6">
        <v>-4664.9550000000745</v>
      </c>
      <c r="AA272" s="6">
        <v>16338.164999999995</v>
      </c>
      <c r="AB272" s="6">
        <v>0</v>
      </c>
      <c r="AC272" s="6">
        <f t="shared" si="73"/>
        <v>-17557.710000000006</v>
      </c>
      <c r="AE272" s="6">
        <v>6644205</v>
      </c>
      <c r="AF272" s="6">
        <f t="shared" si="74"/>
        <v>134970</v>
      </c>
      <c r="AG272" s="10">
        <f t="shared" si="79"/>
        <v>2.0313942751615882E-2</v>
      </c>
      <c r="AI272" s="6">
        <f t="shared" si="75"/>
        <v>6644205</v>
      </c>
      <c r="AJ272" s="6">
        <f t="shared" si="76"/>
        <v>117412.29000000004</v>
      </c>
      <c r="AK272" s="10">
        <f t="shared" si="80"/>
        <v>1.7671382806520877E-2</v>
      </c>
      <c r="AM272" s="6">
        <f t="shared" si="77"/>
        <v>6644205</v>
      </c>
      <c r="AN272" s="6">
        <f t="shared" si="78"/>
        <v>134970</v>
      </c>
      <c r="AO272" s="10">
        <f t="shared" si="81"/>
        <v>2.0313942751615882E-2</v>
      </c>
    </row>
    <row r="273" spans="1:41" x14ac:dyDescent="0.3">
      <c r="A273" s="3"/>
      <c r="B273" s="3" t="str">
        <f t="shared" si="66"/>
        <v>4048</v>
      </c>
      <c r="C273" s="3">
        <v>137969</v>
      </c>
      <c r="D273" s="3">
        <v>8554048</v>
      </c>
      <c r="E273" s="4" t="s">
        <v>260</v>
      </c>
      <c r="F273" s="4" t="s">
        <v>89</v>
      </c>
      <c r="G273" s="6">
        <v>1256</v>
      </c>
      <c r="H273" s="6">
        <v>326070</v>
      </c>
      <c r="I273" s="6">
        <v>6975681</v>
      </c>
      <c r="J273" s="6">
        <v>6939400</v>
      </c>
      <c r="K273" s="10">
        <f t="shared" si="67"/>
        <v>4.6743823291231348E-2</v>
      </c>
      <c r="M273" s="6">
        <v>6939400</v>
      </c>
      <c r="N273" s="6">
        <f t="shared" si="68"/>
        <v>0</v>
      </c>
      <c r="O273" s="10">
        <f t="shared" si="69"/>
        <v>0</v>
      </c>
      <c r="P273" s="6">
        <v>-29937.600000000559</v>
      </c>
      <c r="Q273" s="6">
        <v>29937.600000000559</v>
      </c>
      <c r="R273" s="6">
        <v>0</v>
      </c>
      <c r="S273" s="6">
        <v>0</v>
      </c>
      <c r="T273" s="6">
        <f t="shared" si="70"/>
        <v>0</v>
      </c>
      <c r="V273" s="6">
        <v>6921478.9199999999</v>
      </c>
      <c r="W273" s="6">
        <f t="shared" si="71"/>
        <v>-17921.080000000075</v>
      </c>
      <c r="X273" s="10">
        <f t="shared" si="72"/>
        <v>-2.5825114563218831E-3</v>
      </c>
      <c r="Y273" s="6">
        <v>-29937.600000000559</v>
      </c>
      <c r="Z273" s="6">
        <v>-4759.3999999994412</v>
      </c>
      <c r="AA273" s="6">
        <v>16775.919999999987</v>
      </c>
      <c r="AB273" s="6">
        <v>0</v>
      </c>
      <c r="AC273" s="6">
        <f t="shared" si="73"/>
        <v>-17921.080000000013</v>
      </c>
      <c r="AE273" s="6">
        <v>6801240</v>
      </c>
      <c r="AF273" s="6">
        <f t="shared" si="74"/>
        <v>138160</v>
      </c>
      <c r="AG273" s="10">
        <f t="shared" si="79"/>
        <v>2.0313942751615882E-2</v>
      </c>
      <c r="AI273" s="6">
        <f t="shared" si="75"/>
        <v>6801240</v>
      </c>
      <c r="AJ273" s="6">
        <f t="shared" si="76"/>
        <v>120238.91999999993</v>
      </c>
      <c r="AK273" s="10">
        <f t="shared" si="80"/>
        <v>1.7678970305414883E-2</v>
      </c>
      <c r="AM273" s="6">
        <f t="shared" si="77"/>
        <v>6801240</v>
      </c>
      <c r="AN273" s="6">
        <f t="shared" si="78"/>
        <v>138160</v>
      </c>
      <c r="AO273" s="10">
        <f t="shared" si="81"/>
        <v>2.0313942751615882E-2</v>
      </c>
    </row>
    <row r="274" spans="1:41" x14ac:dyDescent="0.3">
      <c r="A274" s="3"/>
      <c r="B274" s="3" t="str">
        <f t="shared" si="66"/>
        <v>5403</v>
      </c>
      <c r="C274" s="3">
        <v>137984</v>
      </c>
      <c r="D274" s="3">
        <v>8555403</v>
      </c>
      <c r="E274" s="4" t="s">
        <v>275</v>
      </c>
      <c r="F274" s="4" t="s">
        <v>89</v>
      </c>
      <c r="G274" s="6">
        <v>1318</v>
      </c>
      <c r="H274" s="6">
        <v>690825.00000000023</v>
      </c>
      <c r="I274" s="6">
        <v>7780130.4460972035</v>
      </c>
      <c r="J274" s="6">
        <v>7731256.6460972037</v>
      </c>
      <c r="K274" s="10">
        <f t="shared" si="67"/>
        <v>8.8793498359213657E-2</v>
      </c>
      <c r="M274" s="6">
        <v>7653906.8372205999</v>
      </c>
      <c r="N274" s="6">
        <f t="shared" si="68"/>
        <v>-77349.808876603842</v>
      </c>
      <c r="O274" s="10">
        <f t="shared" si="69"/>
        <v>-1.0004817123184056E-2</v>
      </c>
      <c r="P274" s="6">
        <v>-31487.759999999776</v>
      </c>
      <c r="Q274" s="6">
        <v>0</v>
      </c>
      <c r="R274" s="6">
        <v>0</v>
      </c>
      <c r="S274" s="6">
        <v>-45862.048876604109</v>
      </c>
      <c r="T274" s="6">
        <f t="shared" si="70"/>
        <v>-77349.808876603885</v>
      </c>
      <c r="V274" s="6">
        <v>7699768.8860972039</v>
      </c>
      <c r="W274" s="6">
        <f t="shared" si="71"/>
        <v>-31487.759999999776</v>
      </c>
      <c r="X274" s="10">
        <f t="shared" si="72"/>
        <v>-4.0727867979774065E-3</v>
      </c>
      <c r="Y274" s="6">
        <v>-31487.759999999776</v>
      </c>
      <c r="Z274" s="6">
        <v>0</v>
      </c>
      <c r="AA274" s="6">
        <v>0</v>
      </c>
      <c r="AB274" s="6">
        <v>0</v>
      </c>
      <c r="AC274" s="6">
        <f t="shared" si="73"/>
        <v>-31487.759999999776</v>
      </c>
      <c r="AE274" s="6">
        <v>7498975.6485515814</v>
      </c>
      <c r="AF274" s="6">
        <f t="shared" si="74"/>
        <v>154931.18866901845</v>
      </c>
      <c r="AG274" s="10">
        <f t="shared" si="79"/>
        <v>2.0660313612158913E-2</v>
      </c>
      <c r="AI274" s="6">
        <f t="shared" si="75"/>
        <v>7498975.6485515814</v>
      </c>
      <c r="AJ274" s="6">
        <f t="shared" si="76"/>
        <v>200793.23754562251</v>
      </c>
      <c r="AK274" s="10">
        <f t="shared" si="80"/>
        <v>2.6776088756123043E-2</v>
      </c>
      <c r="AM274" s="6">
        <f t="shared" si="77"/>
        <v>7498975.6485515814</v>
      </c>
      <c r="AN274" s="6">
        <f t="shared" si="78"/>
        <v>232280.99754562229</v>
      </c>
      <c r="AO274" s="10">
        <f t="shared" si="81"/>
        <v>3.0975030248362935E-2</v>
      </c>
    </row>
    <row r="275" spans="1:41" x14ac:dyDescent="0.3">
      <c r="A275" s="3"/>
      <c r="B275" s="3" t="str">
        <f t="shared" si="66"/>
        <v>4045</v>
      </c>
      <c r="C275" s="3">
        <v>139624</v>
      </c>
      <c r="D275" s="3">
        <v>8554045</v>
      </c>
      <c r="E275" s="4" t="s">
        <v>259</v>
      </c>
      <c r="F275" s="4" t="s">
        <v>89</v>
      </c>
      <c r="G275" s="6">
        <v>1428</v>
      </c>
      <c r="H275" s="6">
        <v>246584.99999999985</v>
      </c>
      <c r="I275" s="6">
        <v>7948465</v>
      </c>
      <c r="J275" s="6">
        <v>7889700</v>
      </c>
      <c r="K275" s="10">
        <f t="shared" si="67"/>
        <v>3.1022971101967469E-2</v>
      </c>
      <c r="M275" s="6">
        <v>7889700</v>
      </c>
      <c r="N275" s="6">
        <f t="shared" si="68"/>
        <v>0</v>
      </c>
      <c r="O275" s="10">
        <f t="shared" si="69"/>
        <v>0</v>
      </c>
      <c r="P275" s="6">
        <v>-33936.480000000447</v>
      </c>
      <c r="Q275" s="6">
        <v>33936.480000000447</v>
      </c>
      <c r="R275" s="6">
        <v>0</v>
      </c>
      <c r="S275" s="6">
        <v>0</v>
      </c>
      <c r="T275" s="6">
        <f t="shared" si="70"/>
        <v>0</v>
      </c>
      <c r="V275" s="6">
        <v>7869623.7599999998</v>
      </c>
      <c r="W275" s="6">
        <f t="shared" si="71"/>
        <v>-20076.240000000224</v>
      </c>
      <c r="X275" s="10">
        <f t="shared" si="72"/>
        <v>-2.5446138636450338E-3</v>
      </c>
      <c r="Y275" s="6">
        <v>-33936.480000000447</v>
      </c>
      <c r="Z275" s="6">
        <v>-5512.019999999553</v>
      </c>
      <c r="AA275" s="6">
        <v>19372.25999999998</v>
      </c>
      <c r="AB275" s="6">
        <v>0</v>
      </c>
      <c r="AC275" s="6">
        <f t="shared" si="73"/>
        <v>-20076.24000000002</v>
      </c>
      <c r="AE275" s="6">
        <v>7732620</v>
      </c>
      <c r="AF275" s="6">
        <f t="shared" si="74"/>
        <v>157080</v>
      </c>
      <c r="AG275" s="10">
        <f t="shared" si="79"/>
        <v>2.0313942751615882E-2</v>
      </c>
      <c r="AI275" s="6">
        <f t="shared" si="75"/>
        <v>7732620</v>
      </c>
      <c r="AJ275" s="6">
        <f t="shared" si="76"/>
        <v>137003.75999999978</v>
      </c>
      <c r="AK275" s="10">
        <f t="shared" si="80"/>
        <v>1.7717637747619794E-2</v>
      </c>
      <c r="AM275" s="6">
        <f t="shared" si="77"/>
        <v>7732620</v>
      </c>
      <c r="AN275" s="6">
        <f t="shared" si="78"/>
        <v>157080</v>
      </c>
      <c r="AO275" s="10">
        <f t="shared" si="81"/>
        <v>2.0313942751615882E-2</v>
      </c>
    </row>
    <row r="277" spans="1:41" x14ac:dyDescent="0.3">
      <c r="E277" s="8" t="s">
        <v>5</v>
      </c>
      <c r="F277" s="11">
        <f>COUNTIF($F$5:$F$275,"Primary")</f>
        <v>227</v>
      </c>
      <c r="G277" s="13">
        <f>SUMIF($F$5:$F$275,"Primary",G$5:G$275)</f>
        <v>54884.800000000003</v>
      </c>
      <c r="H277" s="13">
        <f t="shared" ref="H277:AO277" si="82">SUMIF($F$5:$F$275,"Primary",H$5:H$275)</f>
        <v>10578174.412136858</v>
      </c>
      <c r="I277" s="13">
        <f t="shared" si="82"/>
        <v>246666740.98701912</v>
      </c>
      <c r="J277" s="13">
        <f t="shared" si="82"/>
        <v>244528098.16792777</v>
      </c>
      <c r="K277" s="15">
        <f t="shared" si="82"/>
        <v>8.9276680702315794</v>
      </c>
      <c r="M277" s="13">
        <f t="shared" si="82"/>
        <v>243230841.64893743</v>
      </c>
      <c r="N277" s="13">
        <f t="shared" si="82"/>
        <v>-1297256.5189903066</v>
      </c>
      <c r="O277" s="15">
        <f t="shared" si="82"/>
        <v>-2.2413460672832333</v>
      </c>
      <c r="P277" s="13">
        <f t="shared" si="82"/>
        <v>-882822.00800000213</v>
      </c>
      <c r="Q277" s="13">
        <f t="shared" si="82"/>
        <v>568235.63577590766</v>
      </c>
      <c r="R277" s="13">
        <f t="shared" si="82"/>
        <v>95658.876101816961</v>
      </c>
      <c r="S277" s="13">
        <f t="shared" si="82"/>
        <v>-1078329.0228680288</v>
      </c>
      <c r="T277" s="13">
        <f t="shared" si="82"/>
        <v>-1297256.518990306</v>
      </c>
      <c r="V277" s="13">
        <f t="shared" si="82"/>
        <v>243040654.47624457</v>
      </c>
      <c r="W277" s="13">
        <f t="shared" si="82"/>
        <v>-1487443.6916832724</v>
      </c>
      <c r="X277" s="15">
        <f t="shared" si="82"/>
        <v>-2.1037947804686077</v>
      </c>
      <c r="Y277" s="13">
        <f t="shared" si="82"/>
        <v>-882822.00800000213</v>
      </c>
      <c r="Z277" s="13">
        <f t="shared" si="82"/>
        <v>-178328.45204818645</v>
      </c>
      <c r="AA277" s="13">
        <f t="shared" si="82"/>
        <v>234589.73895059567</v>
      </c>
      <c r="AB277" s="13">
        <f t="shared" si="82"/>
        <v>-660882.97058567929</v>
      </c>
      <c r="AC277" s="13">
        <f t="shared" si="82"/>
        <v>-1487443.6916832714</v>
      </c>
      <c r="AE277" s="13">
        <f t="shared" si="82"/>
        <v>238677082.65846741</v>
      </c>
      <c r="AF277" s="13">
        <f t="shared" si="82"/>
        <v>4553758.9904700313</v>
      </c>
      <c r="AG277" s="15">
        <f t="shared" si="82"/>
        <v>4.083587352942299</v>
      </c>
      <c r="AI277" s="13">
        <f t="shared" si="82"/>
        <v>238677082.65846741</v>
      </c>
      <c r="AJ277" s="13">
        <f t="shared" si="82"/>
        <v>4363571.8177770711</v>
      </c>
      <c r="AK277" s="15">
        <f t="shared" si="82"/>
        <v>4.2396303314467705</v>
      </c>
      <c r="AM277" s="13">
        <f t="shared" si="82"/>
        <v>238677082.65846741</v>
      </c>
      <c r="AN277" s="13">
        <f t="shared" si="82"/>
        <v>5851015.5094603393</v>
      </c>
      <c r="AO277" s="15">
        <f t="shared" si="82"/>
        <v>6.4860944766577084</v>
      </c>
    </row>
    <row r="278" spans="1:41" x14ac:dyDescent="0.3">
      <c r="E278" s="8" t="s">
        <v>89</v>
      </c>
      <c r="F278" s="11">
        <f>COUNTIF($F$5:$F$275,"Secondary")</f>
        <v>44</v>
      </c>
      <c r="G278" s="13">
        <f>SUMIF($F$5:$F$275,"Secondary",G$5:G$275)</f>
        <v>38207.800000000003</v>
      </c>
      <c r="H278" s="13">
        <f t="shared" ref="H278:AO278" si="83">SUMIF($F$5:$F$275,"Secondary",H$5:H$275)</f>
        <v>12153224.388032639</v>
      </c>
      <c r="I278" s="13">
        <f t="shared" si="83"/>
        <v>217011933.35497126</v>
      </c>
      <c r="J278" s="13">
        <f t="shared" si="83"/>
        <v>215738637.67497128</v>
      </c>
      <c r="K278" s="15">
        <f t="shared" si="83"/>
        <v>2.5278481061802212</v>
      </c>
      <c r="M278" s="13">
        <f t="shared" si="83"/>
        <v>214738080.00535411</v>
      </c>
      <c r="N278" s="13">
        <f t="shared" si="83"/>
        <v>-1000557.6696171728</v>
      </c>
      <c r="O278" s="15">
        <f t="shared" si="83"/>
        <v>-0.30616740696906281</v>
      </c>
      <c r="P278" s="13">
        <f t="shared" si="83"/>
        <v>-909081.28800001263</v>
      </c>
      <c r="Q278" s="13">
        <f t="shared" si="83"/>
        <v>438385.45541104069</v>
      </c>
      <c r="R278" s="13">
        <f t="shared" si="83"/>
        <v>17714.988000000678</v>
      </c>
      <c r="S278" s="13">
        <f t="shared" si="83"/>
        <v>-547576.82502820296</v>
      </c>
      <c r="T278" s="13">
        <f t="shared" si="83"/>
        <v>-1000557.669617174</v>
      </c>
      <c r="V278" s="13">
        <f t="shared" si="83"/>
        <v>214923821.40545943</v>
      </c>
      <c r="W278" s="13">
        <f t="shared" si="83"/>
        <v>-814816.26951181062</v>
      </c>
      <c r="X278" s="15">
        <f t="shared" si="83"/>
        <v>-0.24984850116505</v>
      </c>
      <c r="Y278" s="13">
        <f t="shared" si="83"/>
        <v>-909081.28800001263</v>
      </c>
      <c r="Z278" s="13">
        <f t="shared" si="83"/>
        <v>-64694.929202000145</v>
      </c>
      <c r="AA278" s="13">
        <f t="shared" si="83"/>
        <v>237653.97189491015</v>
      </c>
      <c r="AB278" s="13">
        <f t="shared" si="83"/>
        <v>-78694.024204710178</v>
      </c>
      <c r="AC278" s="13">
        <f t="shared" si="83"/>
        <v>-814816.2695118126</v>
      </c>
      <c r="AE278" s="13">
        <f t="shared" si="83"/>
        <v>210456101.71014687</v>
      </c>
      <c r="AF278" s="13">
        <f t="shared" si="83"/>
        <v>4281978.2952072341</v>
      </c>
      <c r="AG278" s="15">
        <f t="shared" si="83"/>
        <v>0.89302523728307914</v>
      </c>
      <c r="AI278" s="13">
        <f t="shared" si="83"/>
        <v>210456101.71014687</v>
      </c>
      <c r="AJ278" s="13">
        <f t="shared" si="83"/>
        <v>4467719.6953125969</v>
      </c>
      <c r="AK278" s="15">
        <f t="shared" si="83"/>
        <v>0.9523760742041274</v>
      </c>
      <c r="AM278" s="13">
        <f t="shared" si="83"/>
        <v>210456101.71014687</v>
      </c>
      <c r="AN278" s="13">
        <f t="shared" si="83"/>
        <v>5282535.9648244074</v>
      </c>
      <c r="AO278" s="15">
        <f t="shared" si="83"/>
        <v>1.2193625847211802</v>
      </c>
    </row>
    <row r="279" spans="1:41" x14ac:dyDescent="0.3">
      <c r="E279" s="9" t="s">
        <v>282</v>
      </c>
      <c r="F279" s="12">
        <f>SUM(F277:F278)</f>
        <v>271</v>
      </c>
      <c r="G279" s="14">
        <f>SUM(G277:G278)</f>
        <v>93092.6</v>
      </c>
      <c r="H279" s="14">
        <f t="shared" ref="H279:K279" si="84">SUM(H277:H278)</f>
        <v>22731398.800169498</v>
      </c>
      <c r="I279" s="14">
        <f t="shared" si="84"/>
        <v>463678674.34199035</v>
      </c>
      <c r="J279" s="14">
        <f t="shared" si="84"/>
        <v>460266735.84289908</v>
      </c>
      <c r="K279" s="16">
        <f t="shared" si="84"/>
        <v>11.4555161764118</v>
      </c>
      <c r="M279" s="14">
        <f t="shared" ref="M279:T279" si="85">SUM(M277:M278)</f>
        <v>457968921.65429151</v>
      </c>
      <c r="N279" s="14">
        <f t="shared" si="85"/>
        <v>-2297814.1886074794</v>
      </c>
      <c r="O279" s="16">
        <f t="shared" si="85"/>
        <v>-2.547513474252296</v>
      </c>
      <c r="P279" s="14">
        <f t="shared" si="85"/>
        <v>-1791903.2960000148</v>
      </c>
      <c r="Q279" s="14">
        <f t="shared" si="85"/>
        <v>1006621.0911869484</v>
      </c>
      <c r="R279" s="14">
        <f t="shared" si="85"/>
        <v>113373.86410181764</v>
      </c>
      <c r="S279" s="14">
        <f t="shared" si="85"/>
        <v>-1625905.8478962318</v>
      </c>
      <c r="T279" s="14">
        <f t="shared" si="85"/>
        <v>-2297814.1886074799</v>
      </c>
      <c r="V279" s="14">
        <f t="shared" ref="V279:AG279" si="86">SUM(V277:V278)</f>
        <v>457964475.88170397</v>
      </c>
      <c r="W279" s="14">
        <f t="shared" si="86"/>
        <v>-2302259.9611950829</v>
      </c>
      <c r="X279" s="16">
        <f t="shared" si="86"/>
        <v>-2.3536432816336577</v>
      </c>
      <c r="Y279" s="14">
        <f t="shared" si="86"/>
        <v>-1791903.2960000148</v>
      </c>
      <c r="Z279" s="14">
        <f t="shared" si="86"/>
        <v>-243023.38125018659</v>
      </c>
      <c r="AA279" s="14">
        <f t="shared" si="86"/>
        <v>472243.71084550582</v>
      </c>
      <c r="AB279" s="14">
        <f t="shared" si="86"/>
        <v>-739576.99479038944</v>
      </c>
      <c r="AC279" s="14">
        <f t="shared" si="86"/>
        <v>-2302259.9611950843</v>
      </c>
      <c r="AE279" s="14">
        <f t="shared" si="86"/>
        <v>449133184.36861432</v>
      </c>
      <c r="AF279" s="14">
        <f t="shared" si="86"/>
        <v>8835737.2856772654</v>
      </c>
      <c r="AG279" s="16">
        <f t="shared" si="86"/>
        <v>4.9766125902253782</v>
      </c>
      <c r="AI279" s="14">
        <f t="shared" ref="AI279:AK279" si="87">SUM(AI277:AI278)</f>
        <v>449133184.36861432</v>
      </c>
      <c r="AJ279" s="14">
        <f t="shared" si="87"/>
        <v>8831291.513089668</v>
      </c>
      <c r="AK279" s="16">
        <f t="shared" si="87"/>
        <v>5.1920064056508979</v>
      </c>
      <c r="AM279" s="14">
        <f t="shared" ref="AM279:AO279" si="88">SUM(AM277:AM278)</f>
        <v>449133184.36861432</v>
      </c>
      <c r="AN279" s="14">
        <f t="shared" si="88"/>
        <v>11133551.474284746</v>
      </c>
      <c r="AO279" s="16">
        <f t="shared" si="88"/>
        <v>7.7054570613788886</v>
      </c>
    </row>
    <row r="281" spans="1:41" x14ac:dyDescent="0.3">
      <c r="E281" t="s">
        <v>296</v>
      </c>
      <c r="N281">
        <f>COUNTIF(N5:N275,0)</f>
        <v>155</v>
      </c>
      <c r="W281">
        <f>COUNTIF(W5:W275,0)</f>
        <v>0</v>
      </c>
    </row>
  </sheetData>
  <sortState xmlns:xlrd2="http://schemas.microsoft.com/office/spreadsheetml/2017/richdata2" ref="A232:AG275">
    <sortCondition ref="G232:G27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A83C-E88A-4AAE-BA5C-327B7EA37772}">
  <dimension ref="A1:AO279"/>
  <sheetViews>
    <sheetView topLeftCell="D1" workbookViewId="0">
      <pane xSplit="3" ySplit="4" topLeftCell="G5" activePane="bottomRight" state="frozen"/>
      <selection activeCell="AF54" sqref="AF54"/>
      <selection pane="topRight" activeCell="AF54" sqref="AF54"/>
      <selection pane="bottomLeft" activeCell="AF54" sqref="AF54"/>
      <selection pane="bottomRight"/>
    </sheetView>
  </sheetViews>
  <sheetFormatPr defaultRowHeight="14.4" x14ac:dyDescent="0.3"/>
  <cols>
    <col min="5" max="5" width="44.21875" customWidth="1"/>
    <col min="7" max="7" width="8.77734375" style="6"/>
    <col min="8" max="8" width="10.77734375" customWidth="1"/>
    <col min="9" max="9" width="10.5546875" customWidth="1"/>
    <col min="10" max="10" width="12" customWidth="1"/>
    <col min="11" max="11" width="9.77734375" customWidth="1"/>
    <col min="12" max="12" width="1.5546875" customWidth="1"/>
    <col min="13" max="13" width="11.21875" customWidth="1"/>
    <col min="14" max="14" width="10.21875" customWidth="1"/>
    <col min="15" max="15" width="10" style="10" customWidth="1"/>
    <col min="16" max="16" width="9.21875" customWidth="1"/>
    <col min="17" max="17" width="9.5546875" customWidth="1"/>
    <col min="19" max="19" width="9.44140625" customWidth="1"/>
    <col min="20" max="20" width="10" customWidth="1"/>
    <col min="21" max="21" width="1.5546875" customWidth="1"/>
    <col min="22" max="22" width="11.44140625" customWidth="1"/>
    <col min="23" max="23" width="10.44140625" customWidth="1"/>
    <col min="24" max="24" width="10.44140625" style="10" customWidth="1"/>
    <col min="25" max="25" width="10" customWidth="1"/>
    <col min="26" max="26" width="9.44140625" customWidth="1"/>
    <col min="28" max="28" width="9.44140625" customWidth="1"/>
    <col min="29" max="29" width="9.5546875" customWidth="1"/>
    <col min="30" max="30" width="1.5546875" customWidth="1"/>
    <col min="31" max="31" width="11.21875" customWidth="1"/>
    <col min="32" max="32" width="10.77734375" customWidth="1"/>
    <col min="33" max="33" width="10" customWidth="1"/>
    <col min="35" max="35" width="11.21875" customWidth="1"/>
    <col min="36" max="36" width="10.77734375" customWidth="1"/>
    <col min="37" max="37" width="10" customWidth="1"/>
    <col min="39" max="39" width="11.21875" customWidth="1"/>
    <col min="40" max="40" width="10.77734375" customWidth="1"/>
    <col min="41" max="41" width="10" customWidth="1"/>
  </cols>
  <sheetData>
    <row r="1" spans="1:41" x14ac:dyDescent="0.3">
      <c r="H1" s="5" t="s">
        <v>279</v>
      </c>
      <c r="M1" s="5" t="s">
        <v>299</v>
      </c>
      <c r="N1" t="s">
        <v>294</v>
      </c>
      <c r="V1" s="5" t="s">
        <v>300</v>
      </c>
      <c r="W1" t="s">
        <v>304</v>
      </c>
      <c r="AE1" s="5" t="s">
        <v>298</v>
      </c>
      <c r="AI1" s="5" t="s">
        <v>297</v>
      </c>
      <c r="AM1" s="5" t="s">
        <v>303</v>
      </c>
    </row>
    <row r="3" spans="1:41" x14ac:dyDescent="0.3">
      <c r="P3" t="s">
        <v>288</v>
      </c>
      <c r="Y3" t="s">
        <v>288</v>
      </c>
    </row>
    <row r="4" spans="1:41" ht="57.6" x14ac:dyDescent="0.3">
      <c r="A4" s="1" t="s">
        <v>277</v>
      </c>
      <c r="B4" s="1" t="s">
        <v>276</v>
      </c>
      <c r="C4" s="1" t="s">
        <v>0</v>
      </c>
      <c r="D4" s="1" t="s">
        <v>1</v>
      </c>
      <c r="E4" s="2" t="s">
        <v>2</v>
      </c>
      <c r="F4" s="2" t="s">
        <v>3</v>
      </c>
      <c r="G4" s="7" t="s">
        <v>278</v>
      </c>
      <c r="H4" s="2" t="s">
        <v>280</v>
      </c>
      <c r="I4" s="2" t="s">
        <v>281</v>
      </c>
      <c r="J4" s="2" t="s">
        <v>284</v>
      </c>
      <c r="K4" s="2" t="s">
        <v>285</v>
      </c>
      <c r="M4" s="2" t="s">
        <v>301</v>
      </c>
      <c r="N4" s="2" t="s">
        <v>286</v>
      </c>
      <c r="O4" s="18" t="s">
        <v>287</v>
      </c>
      <c r="P4" s="17" t="s">
        <v>289</v>
      </c>
      <c r="Q4" s="17" t="s">
        <v>290</v>
      </c>
      <c r="R4" s="17" t="s">
        <v>291</v>
      </c>
      <c r="S4" s="17" t="s">
        <v>292</v>
      </c>
      <c r="T4" s="17" t="s">
        <v>293</v>
      </c>
      <c r="V4" s="2" t="s">
        <v>302</v>
      </c>
      <c r="W4" s="2" t="s">
        <v>286</v>
      </c>
      <c r="X4" s="18" t="s">
        <v>287</v>
      </c>
      <c r="Y4" s="17" t="s">
        <v>289</v>
      </c>
      <c r="Z4" s="17" t="s">
        <v>290</v>
      </c>
      <c r="AA4" s="17" t="s">
        <v>291</v>
      </c>
      <c r="AB4" s="17" t="s">
        <v>292</v>
      </c>
      <c r="AC4" s="17" t="s">
        <v>293</v>
      </c>
      <c r="AE4" s="17" t="s">
        <v>295</v>
      </c>
      <c r="AF4" s="2" t="s">
        <v>286</v>
      </c>
      <c r="AG4" s="18" t="s">
        <v>287</v>
      </c>
      <c r="AI4" s="17" t="s">
        <v>295</v>
      </c>
      <c r="AJ4" s="2" t="s">
        <v>286</v>
      </c>
      <c r="AK4" s="18" t="s">
        <v>287</v>
      </c>
      <c r="AM4" s="17" t="s">
        <v>295</v>
      </c>
      <c r="AN4" s="2" t="s">
        <v>286</v>
      </c>
      <c r="AO4" s="18" t="s">
        <v>287</v>
      </c>
    </row>
    <row r="5" spans="1:41" x14ac:dyDescent="0.3">
      <c r="A5" s="3"/>
      <c r="B5" s="3" t="str">
        <f t="shared" ref="B5:B68" si="0">RIGHT(D5,4)</f>
        <v>2073</v>
      </c>
      <c r="C5" s="3">
        <v>141469</v>
      </c>
      <c r="D5" s="3">
        <v>8552073</v>
      </c>
      <c r="E5" s="4" t="s">
        <v>120</v>
      </c>
      <c r="F5" s="4" t="s">
        <v>5</v>
      </c>
      <c r="G5" s="6">
        <v>155</v>
      </c>
      <c r="H5" s="6">
        <v>119789.99999999997</v>
      </c>
      <c r="I5" s="6">
        <v>807210.26284584985</v>
      </c>
      <c r="J5" s="6">
        <v>803717.26284584985</v>
      </c>
      <c r="K5" s="10">
        <f t="shared" ref="K5:K68" si="1">H5/I5</f>
        <v>0.14839999627566164</v>
      </c>
      <c r="M5" s="6">
        <v>793527.10765510006</v>
      </c>
      <c r="N5" s="6">
        <f t="shared" ref="N5:N68" si="2">+M5-J5</f>
        <v>-10190.155190749792</v>
      </c>
      <c r="O5" s="10">
        <f t="shared" ref="O5:O68" si="3">+N5/J5</f>
        <v>-1.267878103634092E-2</v>
      </c>
      <c r="P5" s="6">
        <v>-2493.1749999999884</v>
      </c>
      <c r="Q5" s="6">
        <v>0</v>
      </c>
      <c r="R5" s="6">
        <v>0</v>
      </c>
      <c r="S5" s="6">
        <v>-7696.9801907497922</v>
      </c>
      <c r="T5" s="6">
        <f t="shared" ref="T5:T68" si="4">SUM(P5:S5)</f>
        <v>-10190.155190749781</v>
      </c>
      <c r="V5" s="6">
        <v>801224.0878458498</v>
      </c>
      <c r="W5" s="6">
        <f t="shared" ref="W5:W68" si="5">+V5-$J5</f>
        <v>-2493.1750000000466</v>
      </c>
      <c r="X5" s="10">
        <f t="shared" ref="X5:X68" si="6">+W5/$J5</f>
        <v>-3.102054808642612E-3</v>
      </c>
      <c r="Y5" s="6">
        <v>-2493.1749999999884</v>
      </c>
      <c r="Z5" s="6">
        <v>0</v>
      </c>
      <c r="AA5" s="6">
        <v>0</v>
      </c>
      <c r="AB5" s="6">
        <v>0</v>
      </c>
      <c r="AC5" s="6">
        <f t="shared" ref="AC5:AC68" si="7">SUM(Y5:AB5)</f>
        <v>-2493.1749999999884</v>
      </c>
      <c r="AE5" s="6">
        <v>779700.69307549903</v>
      </c>
      <c r="AF5" s="6">
        <f>$M5-AE5</f>
        <v>13826.414579601027</v>
      </c>
      <c r="AG5" s="10">
        <f t="shared" ref="AG5:AG68" si="8">+AF5/$AE5</f>
        <v>1.7732977156995042E-2</v>
      </c>
      <c r="AI5" s="6">
        <f>AE5</f>
        <v>779700.69307549903</v>
      </c>
      <c r="AJ5" s="6">
        <f>$V5-AI5</f>
        <v>21523.394770350773</v>
      </c>
      <c r="AK5" s="10">
        <f t="shared" ref="AK5:AK68" si="9">+AJ5/$AE5</f>
        <v>2.760468851893998E-2</v>
      </c>
      <c r="AM5" s="6">
        <f>AI5</f>
        <v>779700.69307549903</v>
      </c>
      <c r="AN5" s="6">
        <f>$J5-AM5</f>
        <v>24016.569770350819</v>
      </c>
      <c r="AO5" s="10">
        <f t="shared" ref="AO5:AO68" si="10">+AN5/$AE5</f>
        <v>3.0802293730967961E-2</v>
      </c>
    </row>
    <row r="6" spans="1:41" x14ac:dyDescent="0.3">
      <c r="A6" s="3"/>
      <c r="B6" s="3" t="str">
        <f t="shared" si="0"/>
        <v>2177</v>
      </c>
      <c r="C6" s="3">
        <v>119981</v>
      </c>
      <c r="D6" s="3">
        <v>8552177</v>
      </c>
      <c r="E6" s="4" t="s">
        <v>41</v>
      </c>
      <c r="F6" s="4" t="s">
        <v>5</v>
      </c>
      <c r="G6" s="6">
        <v>193</v>
      </c>
      <c r="H6" s="6">
        <v>160720.00000000006</v>
      </c>
      <c r="I6" s="6">
        <v>1133972.7301059999</v>
      </c>
      <c r="J6" s="6">
        <v>1114052.7301059999</v>
      </c>
      <c r="K6" s="10">
        <f t="shared" si="1"/>
        <v>0.14173180336089433</v>
      </c>
      <c r="M6" s="6">
        <v>1114052.7301059999</v>
      </c>
      <c r="N6" s="6">
        <f t="shared" si="2"/>
        <v>0</v>
      </c>
      <c r="O6" s="10">
        <f t="shared" si="3"/>
        <v>0</v>
      </c>
      <c r="P6" s="6">
        <v>-3104.4050000000279</v>
      </c>
      <c r="Q6" s="6">
        <v>0</v>
      </c>
      <c r="R6" s="6">
        <v>3104.4050000000134</v>
      </c>
      <c r="S6" s="6">
        <v>0</v>
      </c>
      <c r="T6" s="6">
        <f t="shared" si="4"/>
        <v>-1.4551915228366852E-11</v>
      </c>
      <c r="V6" s="6">
        <v>1112106.1561254</v>
      </c>
      <c r="W6" s="6">
        <f t="shared" si="5"/>
        <v>-1946.5739805998746</v>
      </c>
      <c r="X6" s="10">
        <f t="shared" si="6"/>
        <v>-1.7472907053642443E-3</v>
      </c>
      <c r="Y6" s="6">
        <v>-3104.4050000000279</v>
      </c>
      <c r="Z6" s="6">
        <v>0</v>
      </c>
      <c r="AA6" s="6">
        <v>1157.8310194000078</v>
      </c>
      <c r="AB6" s="6">
        <v>0</v>
      </c>
      <c r="AC6" s="6">
        <f t="shared" si="7"/>
        <v>-1946.5739806000201</v>
      </c>
      <c r="AE6" s="6">
        <v>1094586.990264745</v>
      </c>
      <c r="AF6" s="6">
        <f t="shared" ref="AF6:AF69" si="11">$M6-AE6</f>
        <v>19465.739841254894</v>
      </c>
      <c r="AG6" s="10">
        <f t="shared" si="8"/>
        <v>1.7783638956412925E-2</v>
      </c>
      <c r="AI6" s="6">
        <f t="shared" ref="AI6:AI69" si="12">AE6</f>
        <v>1094586.990264745</v>
      </c>
      <c r="AJ6" s="6">
        <f t="shared" ref="AJ6:AJ69" si="13">$V6-AI6</f>
        <v>17519.165860655019</v>
      </c>
      <c r="AK6" s="10">
        <f t="shared" si="9"/>
        <v>1.6005275063992588E-2</v>
      </c>
      <c r="AM6" s="6">
        <f t="shared" ref="AM6:AM69" si="14">AI6</f>
        <v>1094586.990264745</v>
      </c>
      <c r="AN6" s="6">
        <f t="shared" ref="AN6:AN69" si="15">$J6-AM6</f>
        <v>19465.739841254894</v>
      </c>
      <c r="AO6" s="10">
        <f t="shared" si="10"/>
        <v>1.7783638956412925E-2</v>
      </c>
    </row>
    <row r="7" spans="1:41" x14ac:dyDescent="0.3">
      <c r="A7" s="3"/>
      <c r="B7" s="3" t="str">
        <f t="shared" si="0"/>
        <v>2008</v>
      </c>
      <c r="C7" s="3">
        <v>139005</v>
      </c>
      <c r="D7" s="3">
        <v>8552008</v>
      </c>
      <c r="E7" s="4" t="s">
        <v>95</v>
      </c>
      <c r="F7" s="4" t="s">
        <v>5</v>
      </c>
      <c r="G7" s="6">
        <v>310</v>
      </c>
      <c r="H7" s="6">
        <v>209689.99999999991</v>
      </c>
      <c r="I7" s="6">
        <v>1506172.7919680001</v>
      </c>
      <c r="J7" s="6">
        <v>1500233.5919680002</v>
      </c>
      <c r="K7" s="10">
        <f t="shared" si="1"/>
        <v>0.13922041423017217</v>
      </c>
      <c r="M7" s="6">
        <v>1500233.5919680002</v>
      </c>
      <c r="N7" s="6">
        <f t="shared" si="2"/>
        <v>0</v>
      </c>
      <c r="O7" s="10">
        <f t="shared" si="3"/>
        <v>0</v>
      </c>
      <c r="P7" s="6">
        <v>-4986.3499999999767</v>
      </c>
      <c r="Q7" s="6">
        <v>0</v>
      </c>
      <c r="R7" s="6">
        <v>4986.350000000014</v>
      </c>
      <c r="S7" s="6">
        <v>0</v>
      </c>
      <c r="T7" s="6">
        <f t="shared" si="4"/>
        <v>3.7289282772690058E-11</v>
      </c>
      <c r="V7" s="6">
        <v>1497529.8006112</v>
      </c>
      <c r="W7" s="6">
        <f t="shared" si="5"/>
        <v>-2703.791356800124</v>
      </c>
      <c r="X7" s="10">
        <f t="shared" si="6"/>
        <v>-1.8022469109315849E-3</v>
      </c>
      <c r="Y7" s="6">
        <v>-4986.3499999999767</v>
      </c>
      <c r="Z7" s="6">
        <v>0</v>
      </c>
      <c r="AA7" s="6">
        <v>2282.5586432000109</v>
      </c>
      <c r="AB7" s="6">
        <v>0</v>
      </c>
      <c r="AC7" s="6">
        <f t="shared" si="7"/>
        <v>-2703.7913567999658</v>
      </c>
      <c r="AE7" s="6">
        <v>1473195.6784223975</v>
      </c>
      <c r="AF7" s="6">
        <f t="shared" si="11"/>
        <v>27037.9135456027</v>
      </c>
      <c r="AG7" s="10">
        <f t="shared" si="8"/>
        <v>1.8353239791306486E-2</v>
      </c>
      <c r="AI7" s="6">
        <f t="shared" si="12"/>
        <v>1473195.6784223975</v>
      </c>
      <c r="AJ7" s="6">
        <f t="shared" si="13"/>
        <v>24334.122188802576</v>
      </c>
      <c r="AK7" s="10">
        <f t="shared" si="9"/>
        <v>1.6517915810655433E-2</v>
      </c>
      <c r="AM7" s="6">
        <f t="shared" si="14"/>
        <v>1473195.6784223975</v>
      </c>
      <c r="AN7" s="6">
        <f t="shared" si="15"/>
        <v>27037.9135456027</v>
      </c>
      <c r="AO7" s="10">
        <f t="shared" si="10"/>
        <v>1.8353239791306486E-2</v>
      </c>
    </row>
    <row r="8" spans="1:41" x14ac:dyDescent="0.3">
      <c r="A8" s="3"/>
      <c r="B8" s="3" t="str">
        <f t="shared" si="0"/>
        <v>2374</v>
      </c>
      <c r="C8" s="3">
        <v>139366</v>
      </c>
      <c r="D8" s="3">
        <v>8552374</v>
      </c>
      <c r="E8" s="4" t="s">
        <v>167</v>
      </c>
      <c r="F8" s="4" t="s">
        <v>5</v>
      </c>
      <c r="G8" s="6">
        <v>347</v>
      </c>
      <c r="H8" s="6">
        <v>236478.75722543339</v>
      </c>
      <c r="I8" s="6">
        <v>1720615.0772093066</v>
      </c>
      <c r="J8" s="6">
        <v>1708727.1772093067</v>
      </c>
      <c r="K8" s="10">
        <f t="shared" si="1"/>
        <v>0.13743850112541273</v>
      </c>
      <c r="M8" s="6">
        <v>1687073.9779964003</v>
      </c>
      <c r="N8" s="6">
        <f t="shared" si="2"/>
        <v>-21653.199212906417</v>
      </c>
      <c r="O8" s="10">
        <f t="shared" si="3"/>
        <v>-1.2672121975768199E-2</v>
      </c>
      <c r="P8" s="6">
        <v>-5581.4950000001118</v>
      </c>
      <c r="Q8" s="6">
        <v>0</v>
      </c>
      <c r="R8" s="6">
        <v>0</v>
      </c>
      <c r="S8" s="6">
        <v>-16071.70421290627</v>
      </c>
      <c r="T8" s="6">
        <f t="shared" si="4"/>
        <v>-21653.19921290638</v>
      </c>
      <c r="V8" s="6">
        <v>1703145.6822093066</v>
      </c>
      <c r="W8" s="6">
        <f t="shared" si="5"/>
        <v>-5581.4950000001118</v>
      </c>
      <c r="X8" s="10">
        <f t="shared" si="6"/>
        <v>-3.266463525860114E-3</v>
      </c>
      <c r="Y8" s="6">
        <v>-5581.4950000001118</v>
      </c>
      <c r="Z8" s="6">
        <v>0</v>
      </c>
      <c r="AA8" s="6">
        <v>0</v>
      </c>
      <c r="AB8" s="6">
        <v>0</v>
      </c>
      <c r="AC8" s="6">
        <f t="shared" si="7"/>
        <v>-5581.4950000001118</v>
      </c>
      <c r="AE8" s="6">
        <v>1654869.0283981033</v>
      </c>
      <c r="AF8" s="6">
        <f t="shared" si="11"/>
        <v>32204.949598297011</v>
      </c>
      <c r="AG8" s="10">
        <f t="shared" si="8"/>
        <v>1.9460724109068062E-2</v>
      </c>
      <c r="AI8" s="6">
        <f t="shared" si="12"/>
        <v>1654869.0283981033</v>
      </c>
      <c r="AJ8" s="6">
        <f t="shared" si="13"/>
        <v>48276.653811203316</v>
      </c>
      <c r="AK8" s="10">
        <f t="shared" si="9"/>
        <v>2.917249219289253E-2</v>
      </c>
      <c r="AM8" s="6">
        <f t="shared" si="14"/>
        <v>1654869.0283981033</v>
      </c>
      <c r="AN8" s="6">
        <f t="shared" si="15"/>
        <v>53858.148811203428</v>
      </c>
      <c r="AO8" s="10">
        <f t="shared" si="10"/>
        <v>3.2545263635357043E-2</v>
      </c>
    </row>
    <row r="9" spans="1:41" x14ac:dyDescent="0.3">
      <c r="A9" s="3"/>
      <c r="B9" s="3" t="str">
        <f t="shared" si="0"/>
        <v>2192</v>
      </c>
      <c r="C9" s="3">
        <v>140476</v>
      </c>
      <c r="D9" s="3">
        <v>8552192</v>
      </c>
      <c r="E9" s="4" t="s">
        <v>150</v>
      </c>
      <c r="F9" s="4" t="s">
        <v>5</v>
      </c>
      <c r="G9" s="6">
        <v>294</v>
      </c>
      <c r="H9" s="6">
        <v>154170.00000000003</v>
      </c>
      <c r="I9" s="6">
        <v>1342766.753266</v>
      </c>
      <c r="J9" s="6">
        <v>1336941.353266</v>
      </c>
      <c r="K9" s="10">
        <f t="shared" si="1"/>
        <v>0.11481517517842445</v>
      </c>
      <c r="M9" s="6">
        <v>1336941.353266</v>
      </c>
      <c r="N9" s="6">
        <f t="shared" si="2"/>
        <v>0</v>
      </c>
      <c r="O9" s="10">
        <f t="shared" si="3"/>
        <v>0</v>
      </c>
      <c r="P9" s="6">
        <v>-4728.9899999999907</v>
      </c>
      <c r="Q9" s="6">
        <v>0</v>
      </c>
      <c r="R9" s="6">
        <v>4728.9900000000089</v>
      </c>
      <c r="S9" s="6">
        <v>0</v>
      </c>
      <c r="T9" s="6">
        <f t="shared" si="4"/>
        <v>1.8189894035458565E-11</v>
      </c>
      <c r="V9" s="6">
        <v>1334557.7427694001</v>
      </c>
      <c r="W9" s="6">
        <f t="shared" si="5"/>
        <v>-2383.6104965999257</v>
      </c>
      <c r="X9" s="10">
        <f t="shared" si="6"/>
        <v>-1.7828833634153274E-3</v>
      </c>
      <c r="Y9" s="6">
        <v>-4728.9899999999907</v>
      </c>
      <c r="Z9" s="6">
        <v>0</v>
      </c>
      <c r="AA9" s="6">
        <v>2345.3795034000068</v>
      </c>
      <c r="AB9" s="6">
        <v>0</v>
      </c>
      <c r="AC9" s="6">
        <f t="shared" si="7"/>
        <v>-2383.6104965999839</v>
      </c>
      <c r="AE9" s="6">
        <v>1313105.2482841772</v>
      </c>
      <c r="AF9" s="6">
        <f t="shared" si="11"/>
        <v>23836.104981822893</v>
      </c>
      <c r="AG9" s="10">
        <f t="shared" si="8"/>
        <v>1.8152471032287256E-2</v>
      </c>
      <c r="AI9" s="6">
        <f t="shared" si="12"/>
        <v>1313105.2482841772</v>
      </c>
      <c r="AJ9" s="6">
        <f t="shared" si="13"/>
        <v>21452.494485222967</v>
      </c>
      <c r="AK9" s="10">
        <f t="shared" si="9"/>
        <v>1.6337223930263586E-2</v>
      </c>
      <c r="AM9" s="6">
        <f t="shared" si="14"/>
        <v>1313105.2482841772</v>
      </c>
      <c r="AN9" s="6">
        <f t="shared" si="15"/>
        <v>23836.104981822893</v>
      </c>
      <c r="AO9" s="10">
        <f t="shared" si="10"/>
        <v>1.8152471032287256E-2</v>
      </c>
    </row>
    <row r="10" spans="1:41" x14ac:dyDescent="0.3">
      <c r="A10" s="3"/>
      <c r="B10" s="3" t="str">
        <f t="shared" si="0"/>
        <v>2116</v>
      </c>
      <c r="C10" s="3">
        <v>119957</v>
      </c>
      <c r="D10" s="3">
        <v>8552116</v>
      </c>
      <c r="E10" s="4" t="s">
        <v>34</v>
      </c>
      <c r="F10" s="4" t="s">
        <v>5</v>
      </c>
      <c r="G10" s="6">
        <v>184</v>
      </c>
      <c r="H10" s="6">
        <v>103049.99999999994</v>
      </c>
      <c r="I10" s="6">
        <v>958569.89020599995</v>
      </c>
      <c r="J10" s="6">
        <v>946742.39020599995</v>
      </c>
      <c r="K10" s="10">
        <f t="shared" si="1"/>
        <v>0.10750389831027776</v>
      </c>
      <c r="M10" s="6">
        <v>946742.39020599995</v>
      </c>
      <c r="N10" s="6">
        <f t="shared" si="2"/>
        <v>0</v>
      </c>
      <c r="O10" s="10">
        <f t="shared" si="3"/>
        <v>0</v>
      </c>
      <c r="P10" s="6">
        <v>-2959.640000000014</v>
      </c>
      <c r="Q10" s="6">
        <v>0</v>
      </c>
      <c r="R10" s="6">
        <v>2959.6400000000067</v>
      </c>
      <c r="S10" s="6">
        <v>0</v>
      </c>
      <c r="T10" s="6">
        <f t="shared" si="4"/>
        <v>-7.2759576141834259E-12</v>
      </c>
      <c r="V10" s="6">
        <v>945123.87571539998</v>
      </c>
      <c r="W10" s="6">
        <f t="shared" si="5"/>
        <v>-1618.5144905999769</v>
      </c>
      <c r="X10" s="10">
        <f t="shared" si="6"/>
        <v>-1.7095616583174301E-3</v>
      </c>
      <c r="Y10" s="6">
        <v>-2959.640000000014</v>
      </c>
      <c r="Z10" s="6">
        <v>0</v>
      </c>
      <c r="AA10" s="6">
        <v>1341.125509400008</v>
      </c>
      <c r="AB10" s="6">
        <v>0</v>
      </c>
      <c r="AC10" s="6">
        <f t="shared" si="7"/>
        <v>-1618.514490600006</v>
      </c>
      <c r="AE10" s="6">
        <v>930557.24531538284</v>
      </c>
      <c r="AF10" s="6">
        <f t="shared" si="11"/>
        <v>16185.144890617114</v>
      </c>
      <c r="AG10" s="10">
        <f t="shared" si="8"/>
        <v>1.7392959941042285E-2</v>
      </c>
      <c r="AI10" s="6">
        <f t="shared" si="12"/>
        <v>930557.24531538284</v>
      </c>
      <c r="AJ10" s="6">
        <f t="shared" si="13"/>
        <v>14566.630400017137</v>
      </c>
      <c r="AK10" s="10">
        <f t="shared" si="9"/>
        <v>1.5653663945284998E-2</v>
      </c>
      <c r="AM10" s="6">
        <f t="shared" si="14"/>
        <v>930557.24531538284</v>
      </c>
      <c r="AN10" s="6">
        <f t="shared" si="15"/>
        <v>16185.144890617114</v>
      </c>
      <c r="AO10" s="10">
        <f t="shared" si="10"/>
        <v>1.7392959941042285E-2</v>
      </c>
    </row>
    <row r="11" spans="1:41" x14ac:dyDescent="0.3">
      <c r="A11" s="3"/>
      <c r="B11" s="3" t="str">
        <f t="shared" si="0"/>
        <v>2355</v>
      </c>
      <c r="C11" s="3">
        <v>138348</v>
      </c>
      <c r="D11" s="3">
        <v>8552355</v>
      </c>
      <c r="E11" s="4" t="s">
        <v>160</v>
      </c>
      <c r="F11" s="4" t="s">
        <v>5</v>
      </c>
      <c r="G11" s="6">
        <v>568</v>
      </c>
      <c r="H11" s="6">
        <v>267970.00000000012</v>
      </c>
      <c r="I11" s="6">
        <v>2493852.536707907</v>
      </c>
      <c r="J11" s="6">
        <v>2484347.9367079069</v>
      </c>
      <c r="K11" s="10">
        <f t="shared" si="1"/>
        <v>0.10745222343969978</v>
      </c>
      <c r="M11" s="6">
        <v>2471671.7380543998</v>
      </c>
      <c r="N11" s="6">
        <f t="shared" si="2"/>
        <v>-12676.198653507046</v>
      </c>
      <c r="O11" s="10">
        <f t="shared" si="3"/>
        <v>-5.1024248520940684E-3</v>
      </c>
      <c r="P11" s="6">
        <v>-9136.2800000000279</v>
      </c>
      <c r="Q11" s="6">
        <v>0</v>
      </c>
      <c r="R11" s="6">
        <v>0</v>
      </c>
      <c r="S11" s="6">
        <v>-3539.9186535073986</v>
      </c>
      <c r="T11" s="6">
        <f t="shared" si="4"/>
        <v>-12676.198653507427</v>
      </c>
      <c r="V11" s="6">
        <v>2475211.6567079071</v>
      </c>
      <c r="W11" s="6">
        <f t="shared" si="5"/>
        <v>-9136.2799999997951</v>
      </c>
      <c r="X11" s="10">
        <f t="shared" si="6"/>
        <v>-3.677536413078511E-3</v>
      </c>
      <c r="Y11" s="6">
        <v>-9136.2800000000279</v>
      </c>
      <c r="Z11" s="6">
        <v>0</v>
      </c>
      <c r="AA11" s="6">
        <v>0</v>
      </c>
      <c r="AB11" s="6">
        <v>0</v>
      </c>
      <c r="AC11" s="6">
        <f t="shared" si="7"/>
        <v>-9136.2800000000279</v>
      </c>
      <c r="AE11" s="6">
        <v>2423329.1263601696</v>
      </c>
      <c r="AF11" s="6">
        <f t="shared" si="11"/>
        <v>48342.611694230232</v>
      </c>
      <c r="AG11" s="10">
        <f t="shared" si="8"/>
        <v>1.9948842758655997E-2</v>
      </c>
      <c r="AI11" s="6">
        <f t="shared" si="12"/>
        <v>2423329.1263601696</v>
      </c>
      <c r="AJ11" s="6">
        <f t="shared" si="13"/>
        <v>51882.530347737484</v>
      </c>
      <c r="AK11" s="10">
        <f t="shared" si="9"/>
        <v>2.1409609525745613E-2</v>
      </c>
      <c r="AM11" s="6">
        <f t="shared" si="14"/>
        <v>2423329.1263601696</v>
      </c>
      <c r="AN11" s="6">
        <f t="shared" si="15"/>
        <v>61018.810347737279</v>
      </c>
      <c r="AO11" s="10">
        <f t="shared" si="10"/>
        <v>2.5179745369291739E-2</v>
      </c>
    </row>
    <row r="12" spans="1:41" x14ac:dyDescent="0.3">
      <c r="A12" s="3"/>
      <c r="B12" s="3" t="str">
        <f t="shared" si="0"/>
        <v>3331</v>
      </c>
      <c r="C12" s="3">
        <v>145973</v>
      </c>
      <c r="D12" s="3">
        <v>8553331</v>
      </c>
      <c r="E12" s="4" t="s">
        <v>216</v>
      </c>
      <c r="F12" s="4" t="s">
        <v>5</v>
      </c>
      <c r="G12" s="6">
        <v>227</v>
      </c>
      <c r="H12" s="6">
        <v>115829.99999999991</v>
      </c>
      <c r="I12" s="6">
        <v>1102251.9770452669</v>
      </c>
      <c r="J12" s="6">
        <v>1096552.0829952669</v>
      </c>
      <c r="K12" s="10">
        <f t="shared" si="1"/>
        <v>0.10508486481511936</v>
      </c>
      <c r="M12" s="6">
        <v>1083930.0091112</v>
      </c>
      <c r="N12" s="6">
        <f t="shared" si="2"/>
        <v>-12622.073884066893</v>
      </c>
      <c r="O12" s="10">
        <f t="shared" si="3"/>
        <v>-1.1510692542381842E-2</v>
      </c>
      <c r="P12" s="6">
        <v>-3651.2950000000419</v>
      </c>
      <c r="Q12" s="6">
        <v>0</v>
      </c>
      <c r="R12" s="6">
        <v>0</v>
      </c>
      <c r="S12" s="6">
        <v>-8970.7788840669873</v>
      </c>
      <c r="T12" s="6">
        <f t="shared" si="4"/>
        <v>-12622.073884067029</v>
      </c>
      <c r="V12" s="6">
        <v>1092900.787995267</v>
      </c>
      <c r="W12" s="6">
        <f t="shared" si="5"/>
        <v>-3651.2949999999255</v>
      </c>
      <c r="X12" s="10">
        <f t="shared" si="6"/>
        <v>-3.3297962373353912E-3</v>
      </c>
      <c r="Y12" s="6">
        <v>-3651.2950000000419</v>
      </c>
      <c r="Z12" s="6">
        <v>0</v>
      </c>
      <c r="AA12" s="6">
        <v>0</v>
      </c>
      <c r="AB12" s="6">
        <v>0</v>
      </c>
      <c r="AC12" s="6">
        <f t="shared" si="7"/>
        <v>-3651.2950000000419</v>
      </c>
      <c r="AE12" s="6">
        <v>1064130.5671522527</v>
      </c>
      <c r="AF12" s="6">
        <f t="shared" si="11"/>
        <v>19799.44195894734</v>
      </c>
      <c r="AG12" s="10">
        <f t="shared" si="8"/>
        <v>1.860621484817708E-2</v>
      </c>
      <c r="AI12" s="6">
        <f t="shared" si="12"/>
        <v>1064130.5671522527</v>
      </c>
      <c r="AJ12" s="6">
        <f t="shared" si="13"/>
        <v>28770.220843014307</v>
      </c>
      <c r="AK12" s="10">
        <f t="shared" si="9"/>
        <v>2.7036363516938566E-2</v>
      </c>
      <c r="AM12" s="6">
        <f t="shared" si="14"/>
        <v>1064130.5671522527</v>
      </c>
      <c r="AN12" s="6">
        <f t="shared" si="15"/>
        <v>32421.515843014233</v>
      </c>
      <c r="AO12" s="10">
        <f t="shared" si="10"/>
        <v>3.046761068970915E-2</v>
      </c>
    </row>
    <row r="13" spans="1:41" x14ac:dyDescent="0.3">
      <c r="A13" s="3"/>
      <c r="B13" s="3" t="str">
        <f t="shared" si="0"/>
        <v>2011</v>
      </c>
      <c r="C13" s="3">
        <v>139200</v>
      </c>
      <c r="D13" s="3">
        <v>8552011</v>
      </c>
      <c r="E13" s="4" t="s">
        <v>98</v>
      </c>
      <c r="F13" s="4" t="s">
        <v>5</v>
      </c>
      <c r="G13" s="6">
        <v>150</v>
      </c>
      <c r="H13" s="6">
        <v>81400.000000000029</v>
      </c>
      <c r="I13" s="6">
        <v>775411.15806800011</v>
      </c>
      <c r="J13" s="6">
        <v>770607.75806800008</v>
      </c>
      <c r="K13" s="10">
        <f t="shared" si="1"/>
        <v>0.10497656521066158</v>
      </c>
      <c r="M13" s="6">
        <v>770607.75806800008</v>
      </c>
      <c r="N13" s="6">
        <f t="shared" si="2"/>
        <v>0</v>
      </c>
      <c r="O13" s="10">
        <f t="shared" si="3"/>
        <v>0</v>
      </c>
      <c r="P13" s="6">
        <v>-2412.75</v>
      </c>
      <c r="Q13" s="6">
        <v>0</v>
      </c>
      <c r="R13" s="6">
        <v>2412.7500000000036</v>
      </c>
      <c r="S13" s="6">
        <v>0</v>
      </c>
      <c r="T13" s="6">
        <f t="shared" si="4"/>
        <v>3.637978807091713E-12</v>
      </c>
      <c r="V13" s="6">
        <v>769334.60560120002</v>
      </c>
      <c r="W13" s="6">
        <f t="shared" si="5"/>
        <v>-1273.1524668000638</v>
      </c>
      <c r="X13" s="10">
        <f t="shared" si="6"/>
        <v>-1.6521407336879137E-3</v>
      </c>
      <c r="Y13" s="6">
        <v>-2412.75</v>
      </c>
      <c r="Z13" s="6">
        <v>0</v>
      </c>
      <c r="AA13" s="6">
        <v>1139.5975332000016</v>
      </c>
      <c r="AB13" s="6">
        <v>0</v>
      </c>
      <c r="AC13" s="6">
        <f t="shared" si="7"/>
        <v>-1273.1524667999984</v>
      </c>
      <c r="AE13" s="6">
        <v>757876.23335465835</v>
      </c>
      <c r="AF13" s="6">
        <f t="shared" si="11"/>
        <v>12731.524713341729</v>
      </c>
      <c r="AG13" s="10">
        <f t="shared" si="8"/>
        <v>1.6798949687321624E-2</v>
      </c>
      <c r="AI13" s="6">
        <f t="shared" si="12"/>
        <v>757876.23335465835</v>
      </c>
      <c r="AJ13" s="6">
        <f t="shared" si="13"/>
        <v>11458.372246541665</v>
      </c>
      <c r="AK13" s="10">
        <f t="shared" si="9"/>
        <v>1.5119054724572114E-2</v>
      </c>
      <c r="AM13" s="6">
        <f t="shared" si="14"/>
        <v>757876.23335465835</v>
      </c>
      <c r="AN13" s="6">
        <f t="shared" si="15"/>
        <v>12731.524713341729</v>
      </c>
      <c r="AO13" s="10">
        <f t="shared" si="10"/>
        <v>1.6798949687321624E-2</v>
      </c>
    </row>
    <row r="14" spans="1:41" x14ac:dyDescent="0.3">
      <c r="A14" s="3"/>
      <c r="B14" s="3" t="str">
        <f t="shared" si="0"/>
        <v>2062</v>
      </c>
      <c r="C14" s="3">
        <v>138908</v>
      </c>
      <c r="D14" s="3">
        <v>8552062</v>
      </c>
      <c r="E14" s="4" t="s">
        <v>116</v>
      </c>
      <c r="F14" s="4" t="s">
        <v>5</v>
      </c>
      <c r="G14" s="6">
        <v>364</v>
      </c>
      <c r="H14" s="6">
        <v>166039.99999999988</v>
      </c>
      <c r="I14" s="6">
        <v>1705850.7455760001</v>
      </c>
      <c r="J14" s="6">
        <v>1700229.7455760001</v>
      </c>
      <c r="K14" s="10">
        <f t="shared" si="1"/>
        <v>9.7335596581712994E-2</v>
      </c>
      <c r="M14" s="6">
        <v>1700229.7455760001</v>
      </c>
      <c r="N14" s="6">
        <f t="shared" si="2"/>
        <v>0</v>
      </c>
      <c r="O14" s="10">
        <f t="shared" si="3"/>
        <v>0</v>
      </c>
      <c r="P14" s="6">
        <v>-5854.9399999999441</v>
      </c>
      <c r="Q14" s="6">
        <v>0</v>
      </c>
      <c r="R14" s="6">
        <v>5854.9400000000169</v>
      </c>
      <c r="S14" s="6">
        <v>0</v>
      </c>
      <c r="T14" s="6">
        <f t="shared" si="4"/>
        <v>7.2759576141834259E-11</v>
      </c>
      <c r="V14" s="6">
        <v>1697133.8048984001</v>
      </c>
      <c r="W14" s="6">
        <f t="shared" si="5"/>
        <v>-3095.9406775999814</v>
      </c>
      <c r="X14" s="10">
        <f t="shared" si="6"/>
        <v>-1.8208954911273743E-3</v>
      </c>
      <c r="Y14" s="6">
        <v>-5854.9399999999441</v>
      </c>
      <c r="Z14" s="6">
        <v>0</v>
      </c>
      <c r="AA14" s="6">
        <v>2758.9993224000063</v>
      </c>
      <c r="AB14" s="6">
        <v>0</v>
      </c>
      <c r="AC14" s="6">
        <f t="shared" si="7"/>
        <v>-3095.9406775999378</v>
      </c>
      <c r="AE14" s="6">
        <v>1669270.3388454886</v>
      </c>
      <c r="AF14" s="6">
        <f t="shared" si="11"/>
        <v>30959.406730511459</v>
      </c>
      <c r="AG14" s="10">
        <f t="shared" si="8"/>
        <v>1.8546670368517901E-2</v>
      </c>
      <c r="AI14" s="6">
        <f t="shared" si="12"/>
        <v>1669270.3388454886</v>
      </c>
      <c r="AJ14" s="6">
        <f t="shared" si="13"/>
        <v>27863.466052911477</v>
      </c>
      <c r="AK14" s="10">
        <f t="shared" si="9"/>
        <v>1.6692003328941066E-2</v>
      </c>
      <c r="AM14" s="6">
        <f t="shared" si="14"/>
        <v>1669270.3388454886</v>
      </c>
      <c r="AN14" s="6">
        <f t="shared" si="15"/>
        <v>30959.406730511459</v>
      </c>
      <c r="AO14" s="10">
        <f t="shared" si="10"/>
        <v>1.8546670368517901E-2</v>
      </c>
    </row>
    <row r="15" spans="1:41" x14ac:dyDescent="0.3">
      <c r="A15" s="3"/>
      <c r="B15" s="3" t="str">
        <f t="shared" si="0"/>
        <v>2164</v>
      </c>
      <c r="C15" s="3">
        <v>139767</v>
      </c>
      <c r="D15" s="3">
        <v>8552164</v>
      </c>
      <c r="E15" s="4" t="s">
        <v>137</v>
      </c>
      <c r="F15" s="4" t="s">
        <v>5</v>
      </c>
      <c r="G15" s="6">
        <v>170</v>
      </c>
      <c r="H15" s="6">
        <v>77000.000000000029</v>
      </c>
      <c r="I15" s="6">
        <v>830494.26304599992</v>
      </c>
      <c r="J15" s="6">
        <v>825443.52304599993</v>
      </c>
      <c r="K15" s="10">
        <f t="shared" si="1"/>
        <v>9.2715872253695639E-2</v>
      </c>
      <c r="M15" s="6">
        <v>825443.52304600005</v>
      </c>
      <c r="N15" s="6">
        <f t="shared" si="2"/>
        <v>0</v>
      </c>
      <c r="O15" s="10">
        <f t="shared" si="3"/>
        <v>0</v>
      </c>
      <c r="P15" s="6">
        <v>-2734.4499999999534</v>
      </c>
      <c r="Q15" s="6">
        <v>0</v>
      </c>
      <c r="R15" s="6">
        <v>2734.4500000000053</v>
      </c>
      <c r="S15" s="6">
        <v>0</v>
      </c>
      <c r="T15" s="6">
        <f t="shared" si="4"/>
        <v>5.184119800105691E-11</v>
      </c>
      <c r="V15" s="6">
        <v>824062.84947140003</v>
      </c>
      <c r="W15" s="6">
        <f t="shared" si="5"/>
        <v>-1380.6735745999031</v>
      </c>
      <c r="X15" s="10">
        <f t="shared" si="6"/>
        <v>-1.6726445069252321E-3</v>
      </c>
      <c r="Y15" s="6">
        <v>-2734.4499999999534</v>
      </c>
      <c r="Z15" s="6">
        <v>0</v>
      </c>
      <c r="AA15" s="6">
        <v>1353.776425400004</v>
      </c>
      <c r="AB15" s="6">
        <v>0</v>
      </c>
      <c r="AC15" s="6">
        <f t="shared" si="7"/>
        <v>-1380.6735745999495</v>
      </c>
      <c r="AE15" s="6">
        <v>811636.78734415735</v>
      </c>
      <c r="AF15" s="6">
        <f t="shared" si="11"/>
        <v>13806.735701842699</v>
      </c>
      <c r="AG15" s="10">
        <f t="shared" si="8"/>
        <v>1.7010978207408736E-2</v>
      </c>
      <c r="AI15" s="6">
        <f t="shared" si="12"/>
        <v>811636.78734415735</v>
      </c>
      <c r="AJ15" s="6">
        <f t="shared" si="13"/>
        <v>12426.06212724268</v>
      </c>
      <c r="AK15" s="10">
        <f t="shared" si="9"/>
        <v>1.5309880381227313E-2</v>
      </c>
      <c r="AM15" s="6">
        <f t="shared" si="14"/>
        <v>811636.78734415735</v>
      </c>
      <c r="AN15" s="6">
        <f t="shared" si="15"/>
        <v>13806.735701842583</v>
      </c>
      <c r="AO15" s="10">
        <f t="shared" si="10"/>
        <v>1.7010978207408593E-2</v>
      </c>
    </row>
    <row r="16" spans="1:41" x14ac:dyDescent="0.3">
      <c r="A16" s="3"/>
      <c r="B16" s="3" t="str">
        <f t="shared" si="0"/>
        <v>2165</v>
      </c>
      <c r="C16" s="3">
        <v>119973</v>
      </c>
      <c r="D16" s="3">
        <v>8552165</v>
      </c>
      <c r="E16" s="4" t="s">
        <v>39</v>
      </c>
      <c r="F16" s="4" t="s">
        <v>5</v>
      </c>
      <c r="G16" s="6">
        <v>232</v>
      </c>
      <c r="H16" s="6">
        <v>108640.00000000003</v>
      </c>
      <c r="I16" s="6">
        <v>1173694.1720560002</v>
      </c>
      <c r="J16" s="6">
        <v>1153525.1720560002</v>
      </c>
      <c r="K16" s="10">
        <f t="shared" si="1"/>
        <v>9.2562443084889506E-2</v>
      </c>
      <c r="M16" s="6">
        <v>1153525.1720560002</v>
      </c>
      <c r="N16" s="6">
        <f t="shared" si="2"/>
        <v>0</v>
      </c>
      <c r="O16" s="10">
        <f t="shared" si="3"/>
        <v>0</v>
      </c>
      <c r="P16" s="6">
        <v>-3731.7199999999721</v>
      </c>
      <c r="Q16" s="6">
        <v>0</v>
      </c>
      <c r="R16" s="6">
        <v>3731.719999999812</v>
      </c>
      <c r="S16" s="6">
        <v>0</v>
      </c>
      <c r="T16" s="6">
        <f t="shared" si="4"/>
        <v>-1.6007106751203537E-10</v>
      </c>
      <c r="V16" s="6">
        <v>1151501.2011304002</v>
      </c>
      <c r="W16" s="6">
        <f t="shared" si="5"/>
        <v>-2023.9709256000351</v>
      </c>
      <c r="X16" s="10">
        <f t="shared" si="6"/>
        <v>-1.7545962365022212E-3</v>
      </c>
      <c r="Y16" s="6">
        <v>-3731.7199999999721</v>
      </c>
      <c r="Z16" s="6">
        <v>0</v>
      </c>
      <c r="AA16" s="6">
        <v>1707.7490743997914</v>
      </c>
      <c r="AB16" s="6">
        <v>0</v>
      </c>
      <c r="AC16" s="6">
        <f t="shared" si="7"/>
        <v>-2023.9709256001806</v>
      </c>
      <c r="AE16" s="6">
        <v>1133285.4628389473</v>
      </c>
      <c r="AF16" s="6">
        <f t="shared" si="11"/>
        <v>20239.709217052907</v>
      </c>
      <c r="AG16" s="10">
        <f t="shared" si="8"/>
        <v>1.7859321310229492E-2</v>
      </c>
      <c r="AI16" s="6">
        <f t="shared" si="12"/>
        <v>1133285.4628389473</v>
      </c>
      <c r="AJ16" s="6">
        <f t="shared" si="13"/>
        <v>18215.738291452872</v>
      </c>
      <c r="AK16" s="10">
        <f t="shared" si="9"/>
        <v>1.6073389175769861E-2</v>
      </c>
      <c r="AM16" s="6">
        <f t="shared" si="14"/>
        <v>1133285.4628389473</v>
      </c>
      <c r="AN16" s="6">
        <f t="shared" si="15"/>
        <v>20239.709217052907</v>
      </c>
      <c r="AO16" s="10">
        <f t="shared" si="10"/>
        <v>1.7859321310229492E-2</v>
      </c>
    </row>
    <row r="17" spans="1:41" x14ac:dyDescent="0.3">
      <c r="A17" s="3"/>
      <c r="B17" s="3" t="str">
        <f t="shared" si="0"/>
        <v>2360</v>
      </c>
      <c r="C17" s="3">
        <v>138891</v>
      </c>
      <c r="D17" s="3">
        <v>8552360</v>
      </c>
      <c r="E17" s="4" t="s">
        <v>163</v>
      </c>
      <c r="F17" s="4" t="s">
        <v>5</v>
      </c>
      <c r="G17" s="6">
        <v>586</v>
      </c>
      <c r="H17" s="6">
        <v>231390</v>
      </c>
      <c r="I17" s="6">
        <v>2508181.4</v>
      </c>
      <c r="J17" s="6">
        <v>2499290</v>
      </c>
      <c r="K17" s="10">
        <f t="shared" si="1"/>
        <v>9.2254092945589977E-2</v>
      </c>
      <c r="M17" s="6">
        <v>2499290</v>
      </c>
      <c r="N17" s="6">
        <f t="shared" si="2"/>
        <v>0</v>
      </c>
      <c r="O17" s="10">
        <f t="shared" si="3"/>
        <v>0</v>
      </c>
      <c r="P17" s="6">
        <v>-9425.8100000000559</v>
      </c>
      <c r="Q17" s="6">
        <v>9425.8100000000559</v>
      </c>
      <c r="R17" s="6">
        <v>0</v>
      </c>
      <c r="S17" s="6">
        <v>0</v>
      </c>
      <c r="T17" s="6">
        <f t="shared" si="4"/>
        <v>0</v>
      </c>
      <c r="V17" s="6">
        <v>2491387.2399999998</v>
      </c>
      <c r="W17" s="6">
        <f t="shared" si="5"/>
        <v>-7902.7600000002421</v>
      </c>
      <c r="X17" s="10">
        <f t="shared" si="6"/>
        <v>-3.1620020085705307E-3</v>
      </c>
      <c r="Y17" s="6">
        <v>-9425.8100000000559</v>
      </c>
      <c r="Z17" s="6">
        <v>-3070.6399999996647</v>
      </c>
      <c r="AA17" s="6">
        <v>4593.6899999996213</v>
      </c>
      <c r="AB17" s="6">
        <v>0</v>
      </c>
      <c r="AC17" s="6">
        <f t="shared" si="7"/>
        <v>-7902.7600000000994</v>
      </c>
      <c r="AE17" s="6">
        <v>2449480</v>
      </c>
      <c r="AF17" s="6">
        <f t="shared" si="11"/>
        <v>49810</v>
      </c>
      <c r="AG17" s="10">
        <f t="shared" si="8"/>
        <v>2.033492822966507E-2</v>
      </c>
      <c r="AI17" s="6">
        <f t="shared" si="12"/>
        <v>2449480</v>
      </c>
      <c r="AJ17" s="6">
        <f t="shared" si="13"/>
        <v>41907.239999999758</v>
      </c>
      <c r="AK17" s="10">
        <f t="shared" si="9"/>
        <v>1.7108627137188203E-2</v>
      </c>
      <c r="AM17" s="6">
        <f t="shared" si="14"/>
        <v>2449480</v>
      </c>
      <c r="AN17" s="6">
        <f t="shared" si="15"/>
        <v>49810</v>
      </c>
      <c r="AO17" s="10">
        <f t="shared" si="10"/>
        <v>2.033492822966507E-2</v>
      </c>
    </row>
    <row r="18" spans="1:41" x14ac:dyDescent="0.3">
      <c r="A18" s="3"/>
      <c r="B18" s="3" t="str">
        <f t="shared" si="0"/>
        <v>2021</v>
      </c>
      <c r="C18" s="3">
        <v>141222</v>
      </c>
      <c r="D18" s="3">
        <v>8552021</v>
      </c>
      <c r="E18" s="4" t="s">
        <v>104</v>
      </c>
      <c r="F18" s="4" t="s">
        <v>5</v>
      </c>
      <c r="G18" s="6">
        <v>417</v>
      </c>
      <c r="H18" s="6">
        <v>151830.00000000006</v>
      </c>
      <c r="I18" s="6">
        <v>1792072.9843904043</v>
      </c>
      <c r="J18" s="6">
        <v>1784218.9843904043</v>
      </c>
      <c r="K18" s="10">
        <f t="shared" si="1"/>
        <v>8.4723111905873019E-2</v>
      </c>
      <c r="M18" s="6">
        <v>1778505</v>
      </c>
      <c r="N18" s="6">
        <f t="shared" si="2"/>
        <v>-5713.9843904043082</v>
      </c>
      <c r="O18" s="10">
        <f t="shared" si="3"/>
        <v>-3.2025129428586065E-3</v>
      </c>
      <c r="P18" s="6">
        <v>-6707.4450000000652</v>
      </c>
      <c r="Q18" s="6">
        <v>993.46060959575698</v>
      </c>
      <c r="R18" s="6">
        <v>0</v>
      </c>
      <c r="S18" s="6">
        <v>0</v>
      </c>
      <c r="T18" s="6">
        <f t="shared" si="4"/>
        <v>-5713.9843904043082</v>
      </c>
      <c r="V18" s="6">
        <v>1777511.5393904042</v>
      </c>
      <c r="W18" s="6">
        <f t="shared" si="5"/>
        <v>-6707.4450000000652</v>
      </c>
      <c r="X18" s="10">
        <f t="shared" si="6"/>
        <v>-3.759317134657509E-3</v>
      </c>
      <c r="Y18" s="6">
        <v>-6707.4450000000652</v>
      </c>
      <c r="Z18" s="6">
        <v>0</v>
      </c>
      <c r="AA18" s="6">
        <v>0</v>
      </c>
      <c r="AB18" s="6">
        <v>0</v>
      </c>
      <c r="AC18" s="6">
        <f t="shared" si="7"/>
        <v>-6707.4450000000652</v>
      </c>
      <c r="AE18" s="6">
        <v>1743060</v>
      </c>
      <c r="AF18" s="6">
        <f t="shared" si="11"/>
        <v>35445</v>
      </c>
      <c r="AG18" s="10">
        <f t="shared" si="8"/>
        <v>2.033492822966507E-2</v>
      </c>
      <c r="AI18" s="6">
        <f t="shared" si="12"/>
        <v>1743060</v>
      </c>
      <c r="AJ18" s="6">
        <f t="shared" si="13"/>
        <v>34451.539390404243</v>
      </c>
      <c r="AK18" s="10">
        <f t="shared" si="9"/>
        <v>1.9764976185790647E-2</v>
      </c>
      <c r="AM18" s="6">
        <f t="shared" si="14"/>
        <v>1743060</v>
      </c>
      <c r="AN18" s="6">
        <f t="shared" si="15"/>
        <v>41158.984390404308</v>
      </c>
      <c r="AO18" s="10">
        <f t="shared" si="10"/>
        <v>2.3613062310192598E-2</v>
      </c>
    </row>
    <row r="19" spans="1:41" x14ac:dyDescent="0.3">
      <c r="A19" s="3"/>
      <c r="B19" s="3" t="str">
        <f t="shared" si="0"/>
        <v>2020</v>
      </c>
      <c r="C19" s="3">
        <v>119913</v>
      </c>
      <c r="D19" s="3">
        <v>8552020</v>
      </c>
      <c r="E19" s="4" t="s">
        <v>10</v>
      </c>
      <c r="F19" s="4" t="s">
        <v>5</v>
      </c>
      <c r="G19" s="6">
        <v>292</v>
      </c>
      <c r="H19" s="6">
        <v>107779.99999999997</v>
      </c>
      <c r="I19" s="6">
        <v>1322453.5069233368</v>
      </c>
      <c r="J19" s="6">
        <v>1299047.5069233368</v>
      </c>
      <c r="K19" s="10">
        <f t="shared" si="1"/>
        <v>8.1500029631096912E-2</v>
      </c>
      <c r="M19" s="6">
        <v>1282321.5696181001</v>
      </c>
      <c r="N19" s="6">
        <f t="shared" si="2"/>
        <v>-16725.937305236701</v>
      </c>
      <c r="O19" s="10">
        <f t="shared" si="3"/>
        <v>-1.2875539359488399E-2</v>
      </c>
      <c r="P19" s="6">
        <v>-4696.8200000000652</v>
      </c>
      <c r="Q19" s="6">
        <v>0</v>
      </c>
      <c r="R19" s="6">
        <v>0</v>
      </c>
      <c r="S19" s="6">
        <v>-12029.117305236659</v>
      </c>
      <c r="T19" s="6">
        <f t="shared" si="4"/>
        <v>-16725.937305236723</v>
      </c>
      <c r="V19" s="6">
        <v>1294350.6869233367</v>
      </c>
      <c r="W19" s="6">
        <f t="shared" si="5"/>
        <v>-4696.8200000000652</v>
      </c>
      <c r="X19" s="10">
        <f t="shared" si="6"/>
        <v>-3.6155875554728639E-3</v>
      </c>
      <c r="Y19" s="6">
        <v>-4696.8200000000652</v>
      </c>
      <c r="Z19" s="6">
        <v>0</v>
      </c>
      <c r="AA19" s="6">
        <v>0</v>
      </c>
      <c r="AB19" s="6">
        <v>0</v>
      </c>
      <c r="AC19" s="6">
        <f t="shared" si="7"/>
        <v>-4696.8200000000652</v>
      </c>
      <c r="AE19" s="6">
        <v>1258441.5960824045</v>
      </c>
      <c r="AF19" s="6">
        <f t="shared" si="11"/>
        <v>23879.973535695579</v>
      </c>
      <c r="AG19" s="10">
        <f t="shared" si="8"/>
        <v>1.8975829796182203E-2</v>
      </c>
      <c r="AI19" s="6">
        <f t="shared" si="12"/>
        <v>1258441.5960824045</v>
      </c>
      <c r="AJ19" s="6">
        <f t="shared" si="13"/>
        <v>35909.090840932215</v>
      </c>
      <c r="AK19" s="10">
        <f t="shared" si="9"/>
        <v>2.8534570815776528E-2</v>
      </c>
      <c r="AM19" s="6">
        <f t="shared" si="14"/>
        <v>1258441.5960824045</v>
      </c>
      <c r="AN19" s="6">
        <f t="shared" si="15"/>
        <v>40605.91084093228</v>
      </c>
      <c r="AO19" s="10">
        <f t="shared" si="10"/>
        <v>3.2266821890932912E-2</v>
      </c>
    </row>
    <row r="20" spans="1:41" x14ac:dyDescent="0.3">
      <c r="A20" s="3"/>
      <c r="B20" s="3" t="str">
        <f t="shared" si="0"/>
        <v>2180</v>
      </c>
      <c r="C20" s="3">
        <v>119984</v>
      </c>
      <c r="D20" s="3">
        <v>8552180</v>
      </c>
      <c r="E20" s="4" t="s">
        <v>43</v>
      </c>
      <c r="F20" s="4" t="s">
        <v>5</v>
      </c>
      <c r="G20" s="6">
        <v>276</v>
      </c>
      <c r="H20" s="6">
        <v>103539.99999999999</v>
      </c>
      <c r="I20" s="6">
        <v>1273450.7925460001</v>
      </c>
      <c r="J20" s="6">
        <v>1236658.7925460001</v>
      </c>
      <c r="K20" s="10">
        <f t="shared" si="1"/>
        <v>8.130663595802809E-2</v>
      </c>
      <c r="M20" s="6">
        <v>1236658.7925460001</v>
      </c>
      <c r="N20" s="6">
        <f t="shared" si="2"/>
        <v>0</v>
      </c>
      <c r="O20" s="10">
        <f t="shared" si="3"/>
        <v>0</v>
      </c>
      <c r="P20" s="6">
        <v>-4439.4599999999627</v>
      </c>
      <c r="Q20" s="6">
        <v>0</v>
      </c>
      <c r="R20" s="6">
        <v>4439.4600000000119</v>
      </c>
      <c r="S20" s="6">
        <v>0</v>
      </c>
      <c r="T20" s="6">
        <f t="shared" si="4"/>
        <v>4.9112713895738125E-11</v>
      </c>
      <c r="V20" s="6">
        <v>1234471.8145214</v>
      </c>
      <c r="W20" s="6">
        <f t="shared" si="5"/>
        <v>-2186.9780246000737</v>
      </c>
      <c r="X20" s="10">
        <f t="shared" si="6"/>
        <v>-1.768457102138563E-3</v>
      </c>
      <c r="Y20" s="6">
        <v>-4439.4599999999627</v>
      </c>
      <c r="Z20" s="6">
        <v>0</v>
      </c>
      <c r="AA20" s="6">
        <v>2252.4819754000073</v>
      </c>
      <c r="AB20" s="6">
        <v>0</v>
      </c>
      <c r="AC20" s="6">
        <f t="shared" si="7"/>
        <v>-2186.9780245999555</v>
      </c>
      <c r="AE20" s="6">
        <v>1214789.0123396127</v>
      </c>
      <c r="AF20" s="6">
        <f t="shared" si="11"/>
        <v>21869.780206387397</v>
      </c>
      <c r="AG20" s="10">
        <f t="shared" si="8"/>
        <v>1.8002945354492036E-2</v>
      </c>
      <c r="AI20" s="6">
        <f t="shared" si="12"/>
        <v>1214789.0123396127</v>
      </c>
      <c r="AJ20" s="6">
        <f t="shared" si="13"/>
        <v>19682.802181787323</v>
      </c>
      <c r="AK20" s="10">
        <f t="shared" si="9"/>
        <v>1.6202650815781906E-2</v>
      </c>
      <c r="AM20" s="6">
        <f t="shared" si="14"/>
        <v>1214789.0123396127</v>
      </c>
      <c r="AN20" s="6">
        <f t="shared" si="15"/>
        <v>21869.780206387397</v>
      </c>
      <c r="AO20" s="10">
        <f t="shared" si="10"/>
        <v>1.8002945354492036E-2</v>
      </c>
    </row>
    <row r="21" spans="1:41" x14ac:dyDescent="0.3">
      <c r="A21" s="3"/>
      <c r="B21" s="3" t="str">
        <f t="shared" si="0"/>
        <v>2120</v>
      </c>
      <c r="C21" s="3">
        <v>119958</v>
      </c>
      <c r="D21" s="3">
        <v>8552120</v>
      </c>
      <c r="E21" s="4" t="s">
        <v>35</v>
      </c>
      <c r="F21" s="4" t="s">
        <v>5</v>
      </c>
      <c r="G21" s="6">
        <v>124</v>
      </c>
      <c r="H21" s="6">
        <v>56419.999999999985</v>
      </c>
      <c r="I21" s="6">
        <v>699215.70735600009</v>
      </c>
      <c r="J21" s="6">
        <v>688112.95735600009</v>
      </c>
      <c r="K21" s="10">
        <f t="shared" si="1"/>
        <v>8.0690406989490288E-2</v>
      </c>
      <c r="M21" s="6">
        <v>688112.95735600009</v>
      </c>
      <c r="N21" s="6">
        <f t="shared" si="2"/>
        <v>0</v>
      </c>
      <c r="O21" s="10">
        <f t="shared" si="3"/>
        <v>0</v>
      </c>
      <c r="P21" s="6">
        <v>-1994.539999999979</v>
      </c>
      <c r="Q21" s="6">
        <v>0</v>
      </c>
      <c r="R21" s="6">
        <v>1994.5400000000081</v>
      </c>
      <c r="S21" s="6">
        <v>0</v>
      </c>
      <c r="T21" s="6">
        <f t="shared" si="4"/>
        <v>2.9103830456733704E-11</v>
      </c>
      <c r="V21" s="6">
        <v>687001.55940040003</v>
      </c>
      <c r="W21" s="6">
        <f t="shared" si="5"/>
        <v>-1111.3979556000559</v>
      </c>
      <c r="X21" s="10">
        <f t="shared" si="6"/>
        <v>-1.6151388281808888E-3</v>
      </c>
      <c r="Y21" s="6">
        <v>-1994.539999999979</v>
      </c>
      <c r="Z21" s="6">
        <v>0</v>
      </c>
      <c r="AA21" s="6">
        <v>883.14204440000685</v>
      </c>
      <c r="AB21" s="6">
        <v>0</v>
      </c>
      <c r="AC21" s="6">
        <f t="shared" si="7"/>
        <v>-1111.3979555999722</v>
      </c>
      <c r="AE21" s="6">
        <v>676998.97779919999</v>
      </c>
      <c r="AF21" s="6">
        <f t="shared" si="11"/>
        <v>11113.979556800099</v>
      </c>
      <c r="AG21" s="10">
        <f t="shared" si="8"/>
        <v>1.6416538165138175E-2</v>
      </c>
      <c r="AI21" s="6">
        <f t="shared" si="12"/>
        <v>676998.97779919999</v>
      </c>
      <c r="AJ21" s="6">
        <f t="shared" si="13"/>
        <v>10002.581601200043</v>
      </c>
      <c r="AK21" s="10">
        <f t="shared" si="9"/>
        <v>1.4774884348742459E-2</v>
      </c>
      <c r="AM21" s="6">
        <f t="shared" si="14"/>
        <v>676998.97779919999</v>
      </c>
      <c r="AN21" s="6">
        <f t="shared" si="15"/>
        <v>11113.979556800099</v>
      </c>
      <c r="AO21" s="10">
        <f t="shared" si="10"/>
        <v>1.6416538165138175E-2</v>
      </c>
    </row>
    <row r="22" spans="1:41" x14ac:dyDescent="0.3">
      <c r="A22" s="3"/>
      <c r="B22" s="3" t="str">
        <f t="shared" si="0"/>
        <v>3060</v>
      </c>
      <c r="C22" s="3">
        <v>139097</v>
      </c>
      <c r="D22" s="3">
        <v>8553060</v>
      </c>
      <c r="E22" s="4" t="s">
        <v>189</v>
      </c>
      <c r="F22" s="4" t="s">
        <v>5</v>
      </c>
      <c r="G22" s="6">
        <v>210</v>
      </c>
      <c r="H22" s="6">
        <v>79990.000000000044</v>
      </c>
      <c r="I22" s="6">
        <v>999789.1687540001</v>
      </c>
      <c r="J22" s="6">
        <v>996042.61875400005</v>
      </c>
      <c r="K22" s="10">
        <f t="shared" si="1"/>
        <v>8.0006867947658003E-2</v>
      </c>
      <c r="M22" s="6">
        <v>996042.61875399994</v>
      </c>
      <c r="N22" s="6">
        <f t="shared" si="2"/>
        <v>0</v>
      </c>
      <c r="O22" s="10">
        <f t="shared" si="3"/>
        <v>0</v>
      </c>
      <c r="P22" s="6">
        <v>-3377.8499999999767</v>
      </c>
      <c r="Q22" s="6">
        <v>0</v>
      </c>
      <c r="R22" s="6">
        <v>3377.850000000004</v>
      </c>
      <c r="S22" s="6">
        <v>0</v>
      </c>
      <c r="T22" s="6">
        <f t="shared" si="4"/>
        <v>2.7284841053187847E-11</v>
      </c>
      <c r="V22" s="6">
        <v>994327.43714859989</v>
      </c>
      <c r="W22" s="6">
        <f t="shared" si="5"/>
        <v>-1715.1816054001683</v>
      </c>
      <c r="X22" s="10">
        <f t="shared" si="6"/>
        <v>-1.721996200871179E-3</v>
      </c>
      <c r="Y22" s="6">
        <v>-3377.8499999999767</v>
      </c>
      <c r="Z22" s="6">
        <v>0</v>
      </c>
      <c r="AA22" s="6">
        <v>1662.6683946000048</v>
      </c>
      <c r="AB22" s="6">
        <v>0</v>
      </c>
      <c r="AC22" s="6">
        <f t="shared" si="7"/>
        <v>-1715.1816053999719</v>
      </c>
      <c r="AE22" s="6">
        <v>978890.80271492538</v>
      </c>
      <c r="AF22" s="6">
        <f t="shared" si="11"/>
        <v>17151.816039074562</v>
      </c>
      <c r="AG22" s="10">
        <f t="shared" si="8"/>
        <v>1.7521684738996929E-2</v>
      </c>
      <c r="AI22" s="6">
        <f t="shared" si="12"/>
        <v>978890.80271492538</v>
      </c>
      <c r="AJ22" s="6">
        <f t="shared" si="13"/>
        <v>15436.63443367451</v>
      </c>
      <c r="AK22" s="10">
        <f t="shared" si="9"/>
        <v>1.5769516263572453E-2</v>
      </c>
      <c r="AM22" s="6">
        <f t="shared" si="14"/>
        <v>978890.80271492538</v>
      </c>
      <c r="AN22" s="6">
        <f t="shared" si="15"/>
        <v>17151.816039074678</v>
      </c>
      <c r="AO22" s="10">
        <f t="shared" si="10"/>
        <v>1.7521684738997047E-2</v>
      </c>
    </row>
    <row r="23" spans="1:41" x14ac:dyDescent="0.3">
      <c r="A23" s="3"/>
      <c r="B23" s="3" t="str">
        <f t="shared" si="0"/>
        <v>2045</v>
      </c>
      <c r="C23" s="3">
        <v>119928</v>
      </c>
      <c r="D23" s="3">
        <v>8552045</v>
      </c>
      <c r="E23" s="4" t="s">
        <v>20</v>
      </c>
      <c r="F23" s="4" t="s">
        <v>5</v>
      </c>
      <c r="G23" s="6">
        <v>386</v>
      </c>
      <c r="H23" s="6">
        <v>134279.99999999997</v>
      </c>
      <c r="I23" s="6">
        <v>1717484.9066666667</v>
      </c>
      <c r="J23" s="6">
        <v>1692584.9066666667</v>
      </c>
      <c r="K23" s="10">
        <f t="shared" si="1"/>
        <v>7.8184093192768492E-2</v>
      </c>
      <c r="M23" s="6">
        <v>1673244.1856521999</v>
      </c>
      <c r="N23" s="6">
        <f t="shared" si="2"/>
        <v>-19340.721014466835</v>
      </c>
      <c r="O23" s="10">
        <f t="shared" si="3"/>
        <v>-1.1426736075861596E-2</v>
      </c>
      <c r="P23" s="6">
        <v>-6208.8100000000559</v>
      </c>
      <c r="Q23" s="6">
        <v>0</v>
      </c>
      <c r="R23" s="6">
        <v>0</v>
      </c>
      <c r="S23" s="6">
        <v>-13131.911014466728</v>
      </c>
      <c r="T23" s="6">
        <f t="shared" si="4"/>
        <v>-19340.721014466784</v>
      </c>
      <c r="V23" s="6">
        <v>1686376.0966666667</v>
      </c>
      <c r="W23" s="6">
        <f t="shared" si="5"/>
        <v>-6208.8100000000559</v>
      </c>
      <c r="X23" s="10">
        <f t="shared" si="6"/>
        <v>-3.668241383664189E-3</v>
      </c>
      <c r="Y23" s="6">
        <v>-6208.8100000000559</v>
      </c>
      <c r="Z23" s="6">
        <v>0</v>
      </c>
      <c r="AA23" s="6">
        <v>0</v>
      </c>
      <c r="AB23" s="6">
        <v>0</v>
      </c>
      <c r="AC23" s="6">
        <f t="shared" si="7"/>
        <v>-6208.8100000000559</v>
      </c>
      <c r="AE23" s="6">
        <v>1641323.6882051281</v>
      </c>
      <c r="AF23" s="6">
        <f t="shared" si="11"/>
        <v>31920.49744707183</v>
      </c>
      <c r="AG23" s="10">
        <f t="shared" si="8"/>
        <v>1.944802093362738E-2</v>
      </c>
      <c r="AI23" s="6">
        <f t="shared" si="12"/>
        <v>1641323.6882051281</v>
      </c>
      <c r="AJ23" s="6">
        <f t="shared" si="13"/>
        <v>45052.408461538609</v>
      </c>
      <c r="AK23" s="10">
        <f t="shared" si="9"/>
        <v>2.7448826081835045E-2</v>
      </c>
      <c r="AM23" s="6">
        <f t="shared" si="14"/>
        <v>1641323.6882051281</v>
      </c>
      <c r="AN23" s="6">
        <f t="shared" si="15"/>
        <v>51261.218461538665</v>
      </c>
      <c r="AO23" s="10">
        <f t="shared" si="10"/>
        <v>3.1231632632802275E-2</v>
      </c>
    </row>
    <row r="24" spans="1:41" x14ac:dyDescent="0.3">
      <c r="A24" s="3"/>
      <c r="B24" s="3" t="str">
        <f t="shared" si="0"/>
        <v>2319</v>
      </c>
      <c r="C24" s="3">
        <v>120049</v>
      </c>
      <c r="D24" s="3">
        <v>8552319</v>
      </c>
      <c r="E24" s="4" t="s">
        <v>46</v>
      </c>
      <c r="F24" s="4" t="s">
        <v>5</v>
      </c>
      <c r="G24" s="6">
        <v>224</v>
      </c>
      <c r="H24" s="6">
        <v>79959.999999999971</v>
      </c>
      <c r="I24" s="6">
        <v>1034414.9773385371</v>
      </c>
      <c r="J24" s="6">
        <v>1005287.9773385371</v>
      </c>
      <c r="K24" s="10">
        <f t="shared" si="1"/>
        <v>7.7299731492413551E-2</v>
      </c>
      <c r="M24" s="6">
        <v>995656.61144300015</v>
      </c>
      <c r="N24" s="6">
        <f t="shared" si="2"/>
        <v>-9631.365895536961</v>
      </c>
      <c r="O24" s="10">
        <f t="shared" si="3"/>
        <v>-9.5807033533173731E-3</v>
      </c>
      <c r="P24" s="6">
        <v>-3603.0400000000373</v>
      </c>
      <c r="Q24" s="6">
        <v>0</v>
      </c>
      <c r="R24" s="6">
        <v>0</v>
      </c>
      <c r="S24" s="6">
        <v>-6028.3258955369711</v>
      </c>
      <c r="T24" s="6">
        <f t="shared" si="4"/>
        <v>-9631.3658955370083</v>
      </c>
      <c r="V24" s="6">
        <v>1001684.9373385371</v>
      </c>
      <c r="W24" s="6">
        <f t="shared" si="5"/>
        <v>-3603.0400000000373</v>
      </c>
      <c r="X24" s="10">
        <f t="shared" si="6"/>
        <v>-3.5840874269072163E-3</v>
      </c>
      <c r="Y24" s="6">
        <v>-3603.0400000000373</v>
      </c>
      <c r="Z24" s="6">
        <v>0</v>
      </c>
      <c r="AA24" s="6">
        <v>0</v>
      </c>
      <c r="AB24" s="6">
        <v>0</v>
      </c>
      <c r="AC24" s="6">
        <f t="shared" si="7"/>
        <v>-3603.0400000000373</v>
      </c>
      <c r="AE24" s="6">
        <v>977672.78296123073</v>
      </c>
      <c r="AF24" s="6">
        <f t="shared" si="11"/>
        <v>17983.828481769422</v>
      </c>
      <c r="AG24" s="10">
        <f t="shared" si="8"/>
        <v>1.8394527080214898E-2</v>
      </c>
      <c r="AI24" s="6">
        <f t="shared" si="12"/>
        <v>977672.78296123073</v>
      </c>
      <c r="AJ24" s="6">
        <f t="shared" si="13"/>
        <v>24012.154377306346</v>
      </c>
      <c r="AK24" s="10">
        <f t="shared" si="9"/>
        <v>2.4560522493606678E-2</v>
      </c>
      <c r="AM24" s="6">
        <f t="shared" si="14"/>
        <v>977672.78296123073</v>
      </c>
      <c r="AN24" s="6">
        <f t="shared" si="15"/>
        <v>27615.194377306383</v>
      </c>
      <c r="AO24" s="10">
        <f t="shared" si="10"/>
        <v>2.8245845500233645E-2</v>
      </c>
    </row>
    <row r="25" spans="1:41" x14ac:dyDescent="0.3">
      <c r="A25" s="3"/>
      <c r="B25" s="3" t="str">
        <f t="shared" si="0"/>
        <v>2010</v>
      </c>
      <c r="C25" s="3">
        <v>139194</v>
      </c>
      <c r="D25" s="3">
        <v>8552010</v>
      </c>
      <c r="E25" s="4" t="s">
        <v>97</v>
      </c>
      <c r="F25" s="4" t="s">
        <v>5</v>
      </c>
      <c r="G25" s="6">
        <v>197</v>
      </c>
      <c r="H25" s="6">
        <v>69809.999999999971</v>
      </c>
      <c r="I25" s="6">
        <v>907124.83977932646</v>
      </c>
      <c r="J25" s="6">
        <v>903522.28977932641</v>
      </c>
      <c r="K25" s="10">
        <f t="shared" si="1"/>
        <v>7.6957434014244874E-2</v>
      </c>
      <c r="M25" s="6">
        <v>891424.51779039996</v>
      </c>
      <c r="N25" s="6">
        <f t="shared" si="2"/>
        <v>-12097.771988926455</v>
      </c>
      <c r="O25" s="10">
        <f t="shared" si="3"/>
        <v>-1.3389566727657797E-2</v>
      </c>
      <c r="P25" s="6">
        <v>-3168.7449999999953</v>
      </c>
      <c r="Q25" s="6">
        <v>0</v>
      </c>
      <c r="R25" s="6">
        <v>0</v>
      </c>
      <c r="S25" s="6">
        <v>-8929.0269889263855</v>
      </c>
      <c r="T25" s="6">
        <f t="shared" si="4"/>
        <v>-12097.771988926381</v>
      </c>
      <c r="V25" s="6">
        <v>900353.5447793263</v>
      </c>
      <c r="W25" s="6">
        <f t="shared" si="5"/>
        <v>-3168.7450000001118</v>
      </c>
      <c r="X25" s="10">
        <f t="shared" si="6"/>
        <v>-3.5071021886732166E-3</v>
      </c>
      <c r="Y25" s="6">
        <v>-3168.7449999999953</v>
      </c>
      <c r="Z25" s="6">
        <v>0</v>
      </c>
      <c r="AA25" s="6">
        <v>0</v>
      </c>
      <c r="AB25" s="6">
        <v>0</v>
      </c>
      <c r="AC25" s="6">
        <f t="shared" si="7"/>
        <v>-3168.7449999999953</v>
      </c>
      <c r="AE25" s="6">
        <v>875584.5423925668</v>
      </c>
      <c r="AF25" s="6">
        <f t="shared" si="11"/>
        <v>15839.975397833157</v>
      </c>
      <c r="AG25" s="10">
        <f t="shared" si="8"/>
        <v>1.809074353294297E-2</v>
      </c>
      <c r="AI25" s="6">
        <f t="shared" si="12"/>
        <v>875584.5423925668</v>
      </c>
      <c r="AJ25" s="6">
        <f t="shared" si="13"/>
        <v>24769.002386759501</v>
      </c>
      <c r="AK25" s="10">
        <f t="shared" si="9"/>
        <v>2.8288533188442655E-2</v>
      </c>
      <c r="AM25" s="6">
        <f t="shared" si="14"/>
        <v>875584.5423925668</v>
      </c>
      <c r="AN25" s="6">
        <f t="shared" si="15"/>
        <v>27937.747386759613</v>
      </c>
      <c r="AO25" s="10">
        <f t="shared" si="10"/>
        <v>3.1907538374785258E-2</v>
      </c>
    </row>
    <row r="26" spans="1:41" x14ac:dyDescent="0.3">
      <c r="A26" s="3"/>
      <c r="B26" s="3" t="str">
        <f t="shared" si="0"/>
        <v>3009</v>
      </c>
      <c r="C26" s="3">
        <v>138965</v>
      </c>
      <c r="D26" s="3">
        <v>8553009</v>
      </c>
      <c r="E26" s="4" t="s">
        <v>176</v>
      </c>
      <c r="F26" s="4" t="s">
        <v>5</v>
      </c>
      <c r="G26" s="6">
        <v>252</v>
      </c>
      <c r="H26" s="6">
        <v>86619.999999999913</v>
      </c>
      <c r="I26" s="6">
        <v>1133691.7734939759</v>
      </c>
      <c r="J26" s="6">
        <v>1128377.373493976</v>
      </c>
      <c r="K26" s="10">
        <f t="shared" si="1"/>
        <v>7.6405247021456124E-2</v>
      </c>
      <c r="M26" s="6">
        <v>1122171.0182846002</v>
      </c>
      <c r="N26" s="6">
        <f t="shared" si="2"/>
        <v>-6206.3552093757316</v>
      </c>
      <c r="O26" s="10">
        <f t="shared" si="3"/>
        <v>-5.5002478383255754E-3</v>
      </c>
      <c r="P26" s="6">
        <v>-4053.4200000000419</v>
      </c>
      <c r="Q26" s="6">
        <v>0</v>
      </c>
      <c r="R26" s="6">
        <v>0</v>
      </c>
      <c r="S26" s="6">
        <v>-2152.9352093756511</v>
      </c>
      <c r="T26" s="6">
        <f t="shared" si="4"/>
        <v>-6206.3552093756934</v>
      </c>
      <c r="V26" s="6">
        <v>1124323.9534939758</v>
      </c>
      <c r="W26" s="6">
        <f t="shared" si="5"/>
        <v>-4053.4200000001583</v>
      </c>
      <c r="X26" s="10">
        <f t="shared" si="6"/>
        <v>-3.5922556541956381E-3</v>
      </c>
      <c r="Y26" s="6">
        <v>-4053.4200000000419</v>
      </c>
      <c r="Z26" s="6">
        <v>0</v>
      </c>
      <c r="AA26" s="6">
        <v>0</v>
      </c>
      <c r="AB26" s="6">
        <v>0</v>
      </c>
      <c r="AC26" s="6">
        <f t="shared" si="7"/>
        <v>-4053.4200000000419</v>
      </c>
      <c r="AE26" s="6">
        <v>1101585.0326110271</v>
      </c>
      <c r="AF26" s="6">
        <f t="shared" si="11"/>
        <v>20585.985673573101</v>
      </c>
      <c r="AG26" s="10">
        <f t="shared" si="8"/>
        <v>1.8687604736948232E-2</v>
      </c>
      <c r="AI26" s="6">
        <f t="shared" si="12"/>
        <v>1101585.0326110271</v>
      </c>
      <c r="AJ26" s="6">
        <f t="shared" si="13"/>
        <v>22738.920882948674</v>
      </c>
      <c r="AK26" s="10">
        <f t="shared" si="9"/>
        <v>2.0642002396357769E-2</v>
      </c>
      <c r="AM26" s="6">
        <f t="shared" si="14"/>
        <v>1101585.0326110271</v>
      </c>
      <c r="AN26" s="6">
        <f t="shared" si="15"/>
        <v>26792.340882948833</v>
      </c>
      <c r="AO26" s="10">
        <f t="shared" si="10"/>
        <v>2.4321627554655861E-2</v>
      </c>
    </row>
    <row r="27" spans="1:41" x14ac:dyDescent="0.3">
      <c r="A27" s="3"/>
      <c r="B27" s="3" t="str">
        <f t="shared" si="0"/>
        <v>2158</v>
      </c>
      <c r="C27" s="3">
        <v>137933</v>
      </c>
      <c r="D27" s="3">
        <v>8552158</v>
      </c>
      <c r="E27" s="4" t="s">
        <v>134</v>
      </c>
      <c r="F27" s="4" t="s">
        <v>5</v>
      </c>
      <c r="G27" s="6">
        <v>209</v>
      </c>
      <c r="H27" s="6">
        <v>72860</v>
      </c>
      <c r="I27" s="6">
        <v>966609.12083000795</v>
      </c>
      <c r="J27" s="6">
        <v>962929.92083000799</v>
      </c>
      <c r="K27" s="10">
        <f t="shared" si="1"/>
        <v>7.537690099327489E-2</v>
      </c>
      <c r="M27" s="6">
        <v>958760.24262729997</v>
      </c>
      <c r="N27" s="6">
        <f t="shared" si="2"/>
        <v>-4169.6782027080189</v>
      </c>
      <c r="O27" s="10">
        <f t="shared" si="3"/>
        <v>-4.3301990233244794E-3</v>
      </c>
      <c r="P27" s="6">
        <v>-3361.765000000014</v>
      </c>
      <c r="Q27" s="6">
        <v>0</v>
      </c>
      <c r="R27" s="6">
        <v>0</v>
      </c>
      <c r="S27" s="6">
        <v>-807.91320270798667</v>
      </c>
      <c r="T27" s="6">
        <f t="shared" si="4"/>
        <v>-4169.6782027080008</v>
      </c>
      <c r="V27" s="6">
        <v>959568.15583000798</v>
      </c>
      <c r="W27" s="6">
        <f t="shared" si="5"/>
        <v>-3361.765000000014</v>
      </c>
      <c r="X27" s="10">
        <f t="shared" si="6"/>
        <v>-3.4911834467686951E-3</v>
      </c>
      <c r="Y27" s="6">
        <v>-3361.765000000014</v>
      </c>
      <c r="Z27" s="6">
        <v>0</v>
      </c>
      <c r="AA27" s="6">
        <v>0</v>
      </c>
      <c r="AB27" s="6">
        <v>0</v>
      </c>
      <c r="AC27" s="6">
        <f t="shared" si="7"/>
        <v>-3361.765000000014</v>
      </c>
      <c r="AE27" s="6">
        <v>941535.30126923346</v>
      </c>
      <c r="AF27" s="6">
        <f t="shared" si="11"/>
        <v>17224.941358066513</v>
      </c>
      <c r="AG27" s="10">
        <f t="shared" si="8"/>
        <v>1.8294525266175882E-2</v>
      </c>
      <c r="AI27" s="6">
        <f t="shared" si="12"/>
        <v>941535.30126923346</v>
      </c>
      <c r="AJ27" s="6">
        <f t="shared" si="13"/>
        <v>18032.854560774518</v>
      </c>
      <c r="AK27" s="10">
        <f t="shared" si="9"/>
        <v>1.915260589429349E-2</v>
      </c>
      <c r="AM27" s="6">
        <f t="shared" si="14"/>
        <v>941535.30126923346</v>
      </c>
      <c r="AN27" s="6">
        <f t="shared" si="15"/>
        <v>21394.619560774532</v>
      </c>
      <c r="AO27" s="10">
        <f t="shared" si="10"/>
        <v>2.2723119921189985E-2</v>
      </c>
    </row>
    <row r="28" spans="1:41" x14ac:dyDescent="0.3">
      <c r="A28" s="3"/>
      <c r="B28" s="3" t="str">
        <f t="shared" si="0"/>
        <v>2007</v>
      </c>
      <c r="C28" s="3">
        <v>119906</v>
      </c>
      <c r="D28" s="3">
        <v>8552007</v>
      </c>
      <c r="E28" s="4" t="s">
        <v>7</v>
      </c>
      <c r="F28" s="4" t="s">
        <v>5</v>
      </c>
      <c r="G28" s="6">
        <v>188</v>
      </c>
      <c r="H28" s="6">
        <v>66299.999999999985</v>
      </c>
      <c r="I28" s="6">
        <v>888968.74351870175</v>
      </c>
      <c r="J28" s="6">
        <v>869507.74351870175</v>
      </c>
      <c r="K28" s="10">
        <f t="shared" si="1"/>
        <v>7.4580799925059671E-2</v>
      </c>
      <c r="M28" s="6">
        <v>856565.06521150004</v>
      </c>
      <c r="N28" s="6">
        <f t="shared" si="2"/>
        <v>-12942.678307201713</v>
      </c>
      <c r="O28" s="10">
        <f t="shared" si="3"/>
        <v>-1.4885063880886918E-2</v>
      </c>
      <c r="P28" s="6">
        <v>-3023.9799999999814</v>
      </c>
      <c r="Q28" s="6">
        <v>0</v>
      </c>
      <c r="R28" s="6">
        <v>0</v>
      </c>
      <c r="S28" s="6">
        <v>-9918.698307201772</v>
      </c>
      <c r="T28" s="6">
        <f t="shared" si="4"/>
        <v>-12942.678307201753</v>
      </c>
      <c r="V28" s="6">
        <v>865926.91227099998</v>
      </c>
      <c r="W28" s="6">
        <f t="shared" si="5"/>
        <v>-3580.8312477017753</v>
      </c>
      <c r="X28" s="10">
        <f t="shared" si="6"/>
        <v>-4.1182281289536982E-3</v>
      </c>
      <c r="Y28" s="6">
        <v>-3023.9799999999814</v>
      </c>
      <c r="Z28" s="6">
        <v>0</v>
      </c>
      <c r="AA28" s="6">
        <v>0</v>
      </c>
      <c r="AB28" s="6">
        <v>-556.8512477017714</v>
      </c>
      <c r="AC28" s="6">
        <f t="shared" si="7"/>
        <v>-3580.8312477017525</v>
      </c>
      <c r="AE28" s="6">
        <v>841442.0814520719</v>
      </c>
      <c r="AF28" s="6">
        <f t="shared" si="11"/>
        <v>15122.983759428142</v>
      </c>
      <c r="AG28" s="10">
        <f t="shared" si="8"/>
        <v>1.7972697221572867E-2</v>
      </c>
      <c r="AI28" s="6">
        <f t="shared" si="12"/>
        <v>841442.0814520719</v>
      </c>
      <c r="AJ28" s="6">
        <f t="shared" si="13"/>
        <v>24484.83081892808</v>
      </c>
      <c r="AK28" s="10">
        <f t="shared" si="9"/>
        <v>2.9098652609190576E-2</v>
      </c>
      <c r="AM28" s="6">
        <f t="shared" si="14"/>
        <v>841442.0814520719</v>
      </c>
      <c r="AN28" s="6">
        <f t="shared" si="15"/>
        <v>28065.662066629855</v>
      </c>
      <c r="AO28" s="10">
        <f t="shared" si="10"/>
        <v>3.3354241112112076E-2</v>
      </c>
    </row>
    <row r="29" spans="1:41" x14ac:dyDescent="0.3">
      <c r="A29" s="3"/>
      <c r="B29" s="3" t="str">
        <f t="shared" si="0"/>
        <v>3433</v>
      </c>
      <c r="C29" s="3">
        <v>138295</v>
      </c>
      <c r="D29" s="3">
        <v>8553433</v>
      </c>
      <c r="E29" s="4" t="s">
        <v>231</v>
      </c>
      <c r="F29" s="4" t="s">
        <v>5</v>
      </c>
      <c r="G29" s="6">
        <v>198</v>
      </c>
      <c r="H29" s="6">
        <v>65889.999999999985</v>
      </c>
      <c r="I29" s="6">
        <v>907784.22811059898</v>
      </c>
      <c r="J29" s="6">
        <v>903092.22811059898</v>
      </c>
      <c r="K29" s="10">
        <f t="shared" si="1"/>
        <v>7.2583327578998588E-2</v>
      </c>
      <c r="M29" s="6">
        <v>891660.43005039997</v>
      </c>
      <c r="N29" s="6">
        <f t="shared" si="2"/>
        <v>-11431.798060199013</v>
      </c>
      <c r="O29" s="10">
        <f t="shared" si="3"/>
        <v>-1.2658505636922605E-2</v>
      </c>
      <c r="P29" s="6">
        <v>-3184.8299999999581</v>
      </c>
      <c r="Q29" s="6">
        <v>0</v>
      </c>
      <c r="R29" s="6">
        <v>0</v>
      </c>
      <c r="S29" s="6">
        <v>-8246.968060199084</v>
      </c>
      <c r="T29" s="6">
        <f t="shared" si="4"/>
        <v>-11431.798060199042</v>
      </c>
      <c r="V29" s="6">
        <v>899907.39811059902</v>
      </c>
      <c r="W29" s="6">
        <f t="shared" si="5"/>
        <v>-3184.8299999999581</v>
      </c>
      <c r="X29" s="10">
        <f t="shared" si="6"/>
        <v>-3.5265833332029533E-3</v>
      </c>
      <c r="Y29" s="6">
        <v>-3184.8299999999581</v>
      </c>
      <c r="Z29" s="6">
        <v>0</v>
      </c>
      <c r="AA29" s="6">
        <v>0</v>
      </c>
      <c r="AB29" s="6">
        <v>0</v>
      </c>
      <c r="AC29" s="6">
        <f t="shared" si="7"/>
        <v>-3184.8299999999581</v>
      </c>
      <c r="AE29" s="6">
        <v>875815.60241538216</v>
      </c>
      <c r="AF29" s="6">
        <f t="shared" si="11"/>
        <v>15844.827635017806</v>
      </c>
      <c r="AG29" s="10">
        <f t="shared" si="8"/>
        <v>1.8091511034194745E-2</v>
      </c>
      <c r="AI29" s="6">
        <f t="shared" si="12"/>
        <v>875815.60241538216</v>
      </c>
      <c r="AJ29" s="6">
        <f t="shared" si="13"/>
        <v>24091.795695216861</v>
      </c>
      <c r="AK29" s="10">
        <f t="shared" si="9"/>
        <v>2.7507840267717215E-2</v>
      </c>
      <c r="AM29" s="6">
        <f t="shared" si="14"/>
        <v>875815.60241538216</v>
      </c>
      <c r="AN29" s="6">
        <f t="shared" si="15"/>
        <v>27276.625695216819</v>
      </c>
      <c r="AO29" s="10">
        <f t="shared" si="10"/>
        <v>3.1144256416523682E-2</v>
      </c>
    </row>
    <row r="30" spans="1:41" x14ac:dyDescent="0.3">
      <c r="A30" s="3"/>
      <c r="B30" s="3" t="str">
        <f t="shared" si="0"/>
        <v>3314</v>
      </c>
      <c r="C30" s="3">
        <v>144113</v>
      </c>
      <c r="D30" s="3">
        <v>8553314</v>
      </c>
      <c r="E30" s="4" t="s">
        <v>210</v>
      </c>
      <c r="F30" s="4" t="s">
        <v>5</v>
      </c>
      <c r="G30" s="6">
        <v>272</v>
      </c>
      <c r="H30" s="6">
        <v>83740.000000000044</v>
      </c>
      <c r="I30" s="6">
        <v>1167768.37228</v>
      </c>
      <c r="J30" s="6">
        <v>1160080</v>
      </c>
      <c r="K30" s="10">
        <f t="shared" si="1"/>
        <v>7.1709426276464872E-2</v>
      </c>
      <c r="M30" s="6">
        <v>1160080</v>
      </c>
      <c r="N30" s="6">
        <f t="shared" si="2"/>
        <v>0</v>
      </c>
      <c r="O30" s="10">
        <f t="shared" si="3"/>
        <v>0</v>
      </c>
      <c r="P30" s="6">
        <v>-4375.1199999999953</v>
      </c>
      <c r="Q30" s="6">
        <v>4375.1199999998789</v>
      </c>
      <c r="R30" s="6">
        <v>0</v>
      </c>
      <c r="S30" s="6">
        <v>0</v>
      </c>
      <c r="T30" s="6">
        <f t="shared" si="4"/>
        <v>-1.1641532182693481E-10</v>
      </c>
      <c r="V30" s="6">
        <v>1155241.8800000001</v>
      </c>
      <c r="W30" s="6">
        <f t="shared" si="5"/>
        <v>-4838.1199999998789</v>
      </c>
      <c r="X30" s="10">
        <f t="shared" si="6"/>
        <v>-4.1705054823804209E-3</v>
      </c>
      <c r="Y30" s="6">
        <v>-4375.1199999999953</v>
      </c>
      <c r="Z30" s="6">
        <v>-1425.2800000000279</v>
      </c>
      <c r="AA30" s="6">
        <v>962.27999999994859</v>
      </c>
      <c r="AB30" s="6">
        <v>0</v>
      </c>
      <c r="AC30" s="6">
        <f t="shared" si="7"/>
        <v>-4838.1200000000745</v>
      </c>
      <c r="AE30" s="6">
        <v>1136960</v>
      </c>
      <c r="AF30" s="6">
        <f t="shared" si="11"/>
        <v>23120</v>
      </c>
      <c r="AG30" s="10">
        <f t="shared" si="8"/>
        <v>2.033492822966507E-2</v>
      </c>
      <c r="AI30" s="6">
        <f t="shared" si="12"/>
        <v>1136960</v>
      </c>
      <c r="AJ30" s="6">
        <f t="shared" si="13"/>
        <v>18281.880000000121</v>
      </c>
      <c r="AK30" s="10">
        <f t="shared" si="9"/>
        <v>1.607961581761902E-2</v>
      </c>
      <c r="AM30" s="6">
        <f t="shared" si="14"/>
        <v>1136960</v>
      </c>
      <c r="AN30" s="6">
        <f t="shared" si="15"/>
        <v>23120</v>
      </c>
      <c r="AO30" s="10">
        <f t="shared" si="10"/>
        <v>2.033492822966507E-2</v>
      </c>
    </row>
    <row r="31" spans="1:41" x14ac:dyDescent="0.3">
      <c r="A31" s="3"/>
      <c r="B31" s="3" t="str">
        <f t="shared" si="0"/>
        <v>2373</v>
      </c>
      <c r="C31" s="3">
        <v>120096</v>
      </c>
      <c r="D31" s="3">
        <v>8552373</v>
      </c>
      <c r="E31" s="4" t="s">
        <v>50</v>
      </c>
      <c r="F31" s="4" t="s">
        <v>5</v>
      </c>
      <c r="G31" s="6">
        <v>181</v>
      </c>
      <c r="H31" s="6">
        <v>62990.000000000029</v>
      </c>
      <c r="I31" s="6">
        <v>882824.85606060608</v>
      </c>
      <c r="J31" s="6">
        <v>859247.10606060608</v>
      </c>
      <c r="K31" s="10">
        <f t="shared" si="1"/>
        <v>7.1350505785573115E-2</v>
      </c>
      <c r="M31" s="6">
        <v>849332.07026130008</v>
      </c>
      <c r="N31" s="6">
        <f t="shared" si="2"/>
        <v>-9915.0357993060024</v>
      </c>
      <c r="O31" s="10">
        <f t="shared" si="3"/>
        <v>-1.1539213492104163E-2</v>
      </c>
      <c r="P31" s="6">
        <v>-2911.3850000000093</v>
      </c>
      <c r="Q31" s="6">
        <v>0</v>
      </c>
      <c r="R31" s="6">
        <v>0</v>
      </c>
      <c r="S31" s="6">
        <v>-7003.6507993060286</v>
      </c>
      <c r="T31" s="6">
        <f t="shared" si="4"/>
        <v>-9915.0357993060388</v>
      </c>
      <c r="V31" s="6">
        <v>856335.72106060607</v>
      </c>
      <c r="W31" s="6">
        <f t="shared" si="5"/>
        <v>-2911.3850000000093</v>
      </c>
      <c r="X31" s="10">
        <f t="shared" si="6"/>
        <v>-3.3882977079176314E-3</v>
      </c>
      <c r="Y31" s="6">
        <v>-2911.3850000000093</v>
      </c>
      <c r="Z31" s="6">
        <v>0</v>
      </c>
      <c r="AA31" s="6">
        <v>0</v>
      </c>
      <c r="AB31" s="6">
        <v>0</v>
      </c>
      <c r="AC31" s="6">
        <f t="shared" si="7"/>
        <v>-2911.3850000000093</v>
      </c>
      <c r="AE31" s="6">
        <v>834357.85531672742</v>
      </c>
      <c r="AF31" s="6">
        <f t="shared" si="11"/>
        <v>14974.214944572654</v>
      </c>
      <c r="AG31" s="10">
        <f t="shared" si="8"/>
        <v>1.7946993426325865E-2</v>
      </c>
      <c r="AI31" s="6">
        <f t="shared" si="12"/>
        <v>834357.85531672742</v>
      </c>
      <c r="AJ31" s="6">
        <f t="shared" si="13"/>
        <v>21977.865743878647</v>
      </c>
      <c r="AK31" s="10">
        <f t="shared" si="9"/>
        <v>2.6341054505366539E-2</v>
      </c>
      <c r="AM31" s="6">
        <f t="shared" si="14"/>
        <v>834357.85531672742</v>
      </c>
      <c r="AN31" s="6">
        <f t="shared" si="15"/>
        <v>24889.250743878656</v>
      </c>
      <c r="AO31" s="10">
        <f t="shared" si="10"/>
        <v>2.9830426579288982E-2</v>
      </c>
    </row>
    <row r="32" spans="1:41" x14ac:dyDescent="0.3">
      <c r="A32" s="3"/>
      <c r="B32" s="3" t="str">
        <f t="shared" si="0"/>
        <v>3434</v>
      </c>
      <c r="C32" s="3">
        <v>140911</v>
      </c>
      <c r="D32" s="3">
        <v>8553434</v>
      </c>
      <c r="E32" s="4" t="s">
        <v>232</v>
      </c>
      <c r="F32" s="4" t="s">
        <v>5</v>
      </c>
      <c r="G32" s="6">
        <v>206</v>
      </c>
      <c r="H32" s="6">
        <v>66450.000000000029</v>
      </c>
      <c r="I32" s="6">
        <v>952486.88006399991</v>
      </c>
      <c r="J32" s="6">
        <v>947402.43006399996</v>
      </c>
      <c r="K32" s="10">
        <f t="shared" si="1"/>
        <v>6.9764740481816495E-2</v>
      </c>
      <c r="M32" s="6">
        <v>947402.43006399996</v>
      </c>
      <c r="N32" s="6">
        <f t="shared" si="2"/>
        <v>0</v>
      </c>
      <c r="O32" s="10">
        <f t="shared" si="3"/>
        <v>0</v>
      </c>
      <c r="P32" s="6">
        <v>-3313.5100000000093</v>
      </c>
      <c r="Q32" s="6">
        <v>0</v>
      </c>
      <c r="R32" s="6">
        <v>3313.5100000000039</v>
      </c>
      <c r="S32" s="6">
        <v>0</v>
      </c>
      <c r="T32" s="6">
        <f t="shared" si="4"/>
        <v>-5.4569682106375694E-12</v>
      </c>
      <c r="V32" s="6">
        <v>945782.62137760001</v>
      </c>
      <c r="W32" s="6">
        <f t="shared" si="5"/>
        <v>-1619.8086863999488</v>
      </c>
      <c r="X32" s="10">
        <f t="shared" si="6"/>
        <v>-1.7097366810538217E-3</v>
      </c>
      <c r="Y32" s="6">
        <v>-3313.5100000000093</v>
      </c>
      <c r="Z32" s="6">
        <v>0</v>
      </c>
      <c r="AA32" s="6">
        <v>1693.7013136000041</v>
      </c>
      <c r="AB32" s="6">
        <v>0</v>
      </c>
      <c r="AC32" s="6">
        <f t="shared" si="7"/>
        <v>-1619.8086864000052</v>
      </c>
      <c r="AE32" s="6">
        <v>931204.34323501447</v>
      </c>
      <c r="AF32" s="6">
        <f t="shared" si="11"/>
        <v>16198.086828985484</v>
      </c>
      <c r="AG32" s="10">
        <f t="shared" si="8"/>
        <v>1.7394771562934452E-2</v>
      </c>
      <c r="AI32" s="6">
        <f t="shared" si="12"/>
        <v>931204.34323501447</v>
      </c>
      <c r="AJ32" s="6">
        <f t="shared" si="13"/>
        <v>14578.278142585536</v>
      </c>
      <c r="AK32" s="10">
        <f t="shared" si="9"/>
        <v>1.565529440288093E-2</v>
      </c>
      <c r="AM32" s="6">
        <f t="shared" si="14"/>
        <v>931204.34323501447</v>
      </c>
      <c r="AN32" s="6">
        <f t="shared" si="15"/>
        <v>16198.086828985484</v>
      </c>
      <c r="AO32" s="10">
        <f t="shared" si="10"/>
        <v>1.7394771562934452E-2</v>
      </c>
    </row>
    <row r="33" spans="1:41" x14ac:dyDescent="0.3">
      <c r="A33" s="3"/>
      <c r="B33" s="3" t="str">
        <f t="shared" si="0"/>
        <v>2322</v>
      </c>
      <c r="C33" s="3">
        <v>137932</v>
      </c>
      <c r="D33" s="3">
        <v>8552322</v>
      </c>
      <c r="E33" s="4" t="s">
        <v>153</v>
      </c>
      <c r="F33" s="4" t="s">
        <v>5</v>
      </c>
      <c r="G33" s="6">
        <v>509</v>
      </c>
      <c r="H33" s="6">
        <v>145719.99999999997</v>
      </c>
      <c r="I33" s="6">
        <v>2180380.08</v>
      </c>
      <c r="J33" s="6">
        <v>2170885</v>
      </c>
      <c r="K33" s="10">
        <f t="shared" si="1"/>
        <v>6.6832384562970304E-2</v>
      </c>
      <c r="M33" s="6">
        <v>2170885</v>
      </c>
      <c r="N33" s="6">
        <f t="shared" si="2"/>
        <v>0</v>
      </c>
      <c r="O33" s="10">
        <f t="shared" si="3"/>
        <v>0</v>
      </c>
      <c r="P33" s="6">
        <v>-8187.2650000001304</v>
      </c>
      <c r="Q33" s="6">
        <v>8187.2650000001304</v>
      </c>
      <c r="R33" s="6">
        <v>0</v>
      </c>
      <c r="S33" s="6">
        <v>0</v>
      </c>
      <c r="T33" s="6">
        <f t="shared" si="4"/>
        <v>0</v>
      </c>
      <c r="V33" s="6">
        <v>2163733.7599999998</v>
      </c>
      <c r="W33" s="6">
        <f t="shared" si="5"/>
        <v>-7151.2400000002235</v>
      </c>
      <c r="X33" s="10">
        <f t="shared" si="6"/>
        <v>-3.2941588338397582E-3</v>
      </c>
      <c r="Y33" s="6">
        <v>-8187.2650000001304</v>
      </c>
      <c r="Z33" s="6">
        <v>-2667.1599999996834</v>
      </c>
      <c r="AA33" s="6">
        <v>3703.1849999996734</v>
      </c>
      <c r="AB33" s="6">
        <v>0</v>
      </c>
      <c r="AC33" s="6">
        <f t="shared" si="7"/>
        <v>-7151.2400000001398</v>
      </c>
      <c r="AE33" s="6">
        <v>2127620</v>
      </c>
      <c r="AF33" s="6">
        <f t="shared" si="11"/>
        <v>43265</v>
      </c>
      <c r="AG33" s="10">
        <f t="shared" si="8"/>
        <v>2.033492822966507E-2</v>
      </c>
      <c r="AI33" s="6">
        <f t="shared" si="12"/>
        <v>2127620</v>
      </c>
      <c r="AJ33" s="6">
        <f t="shared" si="13"/>
        <v>36113.759999999776</v>
      </c>
      <c r="AK33" s="10">
        <f t="shared" si="9"/>
        <v>1.6973782912362064E-2</v>
      </c>
      <c r="AM33" s="6">
        <f t="shared" si="14"/>
        <v>2127620</v>
      </c>
      <c r="AN33" s="6">
        <f t="shared" si="15"/>
        <v>43265</v>
      </c>
      <c r="AO33" s="10">
        <f t="shared" si="10"/>
        <v>2.033492822966507E-2</v>
      </c>
    </row>
    <row r="34" spans="1:41" x14ac:dyDescent="0.3">
      <c r="A34" s="3"/>
      <c r="B34" s="3" t="str">
        <f t="shared" si="0"/>
        <v>2049</v>
      </c>
      <c r="C34" s="3">
        <v>119930</v>
      </c>
      <c r="D34" s="3">
        <v>8552049</v>
      </c>
      <c r="E34" s="4" t="s">
        <v>22</v>
      </c>
      <c r="F34" s="4" t="s">
        <v>5</v>
      </c>
      <c r="G34" s="6">
        <v>169</v>
      </c>
      <c r="H34" s="6">
        <v>53790.000000000015</v>
      </c>
      <c r="I34" s="6">
        <v>807696.39751552802</v>
      </c>
      <c r="J34" s="6">
        <v>791948.39751552802</v>
      </c>
      <c r="K34" s="10">
        <f t="shared" si="1"/>
        <v>6.6596805638180281E-2</v>
      </c>
      <c r="M34" s="6">
        <v>786322.21848659997</v>
      </c>
      <c r="N34" s="6">
        <f t="shared" si="2"/>
        <v>-5626.179028928047</v>
      </c>
      <c r="O34" s="10">
        <f t="shared" si="3"/>
        <v>-7.1042242734227299E-3</v>
      </c>
      <c r="P34" s="6">
        <v>-2718.3649999999907</v>
      </c>
      <c r="Q34" s="6">
        <v>0</v>
      </c>
      <c r="R34" s="6">
        <v>0</v>
      </c>
      <c r="S34" s="6">
        <v>-2907.8140289280659</v>
      </c>
      <c r="T34" s="6">
        <f t="shared" si="4"/>
        <v>-5626.1790289280561</v>
      </c>
      <c r="V34" s="6">
        <v>789230.03251552803</v>
      </c>
      <c r="W34" s="6">
        <f t="shared" si="5"/>
        <v>-2718.3649999999907</v>
      </c>
      <c r="X34" s="10">
        <f t="shared" si="6"/>
        <v>-3.43250268392227E-3</v>
      </c>
      <c r="Y34" s="6">
        <v>-2718.3649999999907</v>
      </c>
      <c r="Z34" s="6">
        <v>0</v>
      </c>
      <c r="AA34" s="6">
        <v>0</v>
      </c>
      <c r="AB34" s="6">
        <v>0</v>
      </c>
      <c r="AC34" s="6">
        <f t="shared" si="7"/>
        <v>-2718.3649999999907</v>
      </c>
      <c r="AE34" s="6">
        <v>772643.99462599994</v>
      </c>
      <c r="AF34" s="6">
        <f t="shared" si="11"/>
        <v>13678.223860600032</v>
      </c>
      <c r="AG34" s="10">
        <f t="shared" si="8"/>
        <v>1.7703138775084903E-2</v>
      </c>
      <c r="AI34" s="6">
        <f t="shared" si="12"/>
        <v>772643.99462599994</v>
      </c>
      <c r="AJ34" s="6">
        <f t="shared" si="13"/>
        <v>16586.037889528088</v>
      </c>
      <c r="AK34" s="10">
        <f t="shared" si="9"/>
        <v>2.1466597818516141E-2</v>
      </c>
      <c r="AM34" s="6">
        <f t="shared" si="14"/>
        <v>772643.99462599994</v>
      </c>
      <c r="AN34" s="6">
        <f t="shared" si="15"/>
        <v>19304.402889528079</v>
      </c>
      <c r="AO34" s="10">
        <f t="shared" si="10"/>
        <v>2.4984861105239571E-2</v>
      </c>
    </row>
    <row r="35" spans="1:41" x14ac:dyDescent="0.3">
      <c r="A35" s="3"/>
      <c r="B35" s="3" t="str">
        <f t="shared" si="0"/>
        <v>2078</v>
      </c>
      <c r="C35" s="3">
        <v>119942</v>
      </c>
      <c r="D35" s="3">
        <v>8552078</v>
      </c>
      <c r="E35" s="4" t="s">
        <v>27</v>
      </c>
      <c r="F35" s="4" t="s">
        <v>5</v>
      </c>
      <c r="G35" s="6">
        <v>240</v>
      </c>
      <c r="H35" s="6">
        <v>71210.000000000029</v>
      </c>
      <c r="I35" s="6">
        <v>1098717.3419860001</v>
      </c>
      <c r="J35" s="6">
        <v>1080913.8419860001</v>
      </c>
      <c r="K35" s="10">
        <f t="shared" si="1"/>
        <v>6.4811937773989733E-2</v>
      </c>
      <c r="M35" s="6">
        <v>1080913.8419860001</v>
      </c>
      <c r="N35" s="6">
        <f t="shared" si="2"/>
        <v>0</v>
      </c>
      <c r="O35" s="10">
        <f t="shared" si="3"/>
        <v>0</v>
      </c>
      <c r="P35" s="6">
        <v>-3860.4000000000233</v>
      </c>
      <c r="Q35" s="6">
        <v>0</v>
      </c>
      <c r="R35" s="6">
        <v>3860.4000000001161</v>
      </c>
      <c r="S35" s="6">
        <v>0</v>
      </c>
      <c r="T35" s="6">
        <f t="shared" si="4"/>
        <v>9.276845958083868E-11</v>
      </c>
      <c r="V35" s="6">
        <v>1079032.2462174001</v>
      </c>
      <c r="W35" s="6">
        <f t="shared" si="5"/>
        <v>-1881.5957686000038</v>
      </c>
      <c r="X35" s="10">
        <f t="shared" si="6"/>
        <v>-1.7407453725848151E-3</v>
      </c>
      <c r="Y35" s="6">
        <v>-3860.4000000000233</v>
      </c>
      <c r="Z35" s="6">
        <v>0</v>
      </c>
      <c r="AA35" s="6">
        <v>1978.8042314001159</v>
      </c>
      <c r="AB35" s="6">
        <v>0</v>
      </c>
      <c r="AC35" s="6">
        <f t="shared" si="7"/>
        <v>-1881.5957685999074</v>
      </c>
      <c r="AE35" s="6">
        <v>1062097.8843162053</v>
      </c>
      <c r="AF35" s="6">
        <f t="shared" si="11"/>
        <v>18815.957669794792</v>
      </c>
      <c r="AG35" s="10">
        <f t="shared" si="8"/>
        <v>1.771584139997491E-2</v>
      </c>
      <c r="AI35" s="6">
        <f t="shared" si="12"/>
        <v>1062097.8843162053</v>
      </c>
      <c r="AJ35" s="6">
        <f t="shared" si="13"/>
        <v>16934.361901194789</v>
      </c>
      <c r="AK35" s="10">
        <f t="shared" si="9"/>
        <v>1.5944257258451642E-2</v>
      </c>
      <c r="AM35" s="6">
        <f t="shared" si="14"/>
        <v>1062097.8843162053</v>
      </c>
      <c r="AN35" s="6">
        <f t="shared" si="15"/>
        <v>18815.957669794792</v>
      </c>
      <c r="AO35" s="10">
        <f t="shared" si="10"/>
        <v>1.771584139997491E-2</v>
      </c>
    </row>
    <row r="36" spans="1:41" x14ac:dyDescent="0.3">
      <c r="A36" s="3"/>
      <c r="B36" s="3" t="str">
        <f t="shared" si="0"/>
        <v>2193</v>
      </c>
      <c r="C36" s="3">
        <v>119993</v>
      </c>
      <c r="D36" s="3">
        <v>8552193</v>
      </c>
      <c r="E36" s="4" t="s">
        <v>45</v>
      </c>
      <c r="F36" s="4" t="s">
        <v>5</v>
      </c>
      <c r="G36" s="6">
        <v>196</v>
      </c>
      <c r="H36" s="6">
        <v>59729.999999999942</v>
      </c>
      <c r="I36" s="6">
        <v>921688.04065040639</v>
      </c>
      <c r="J36" s="6">
        <v>902639.54065040639</v>
      </c>
      <c r="K36" s="10">
        <f t="shared" si="1"/>
        <v>6.4805007080107446E-2</v>
      </c>
      <c r="M36" s="6">
        <v>898919.66480270005</v>
      </c>
      <c r="N36" s="6">
        <f t="shared" si="2"/>
        <v>-3719.8758477063384</v>
      </c>
      <c r="O36" s="10">
        <f t="shared" si="3"/>
        <v>-4.1211089035895132E-3</v>
      </c>
      <c r="P36" s="6">
        <v>-3152.6600000000326</v>
      </c>
      <c r="Q36" s="6">
        <v>0</v>
      </c>
      <c r="R36" s="6">
        <v>0</v>
      </c>
      <c r="S36" s="6">
        <v>-567.21584770646166</v>
      </c>
      <c r="T36" s="6">
        <f t="shared" si="4"/>
        <v>-3719.8758477064944</v>
      </c>
      <c r="V36" s="6">
        <v>899486.88065040647</v>
      </c>
      <c r="W36" s="6">
        <f t="shared" si="5"/>
        <v>-3152.6599999999162</v>
      </c>
      <c r="X36" s="10">
        <f t="shared" si="6"/>
        <v>-3.4927120495167252E-3</v>
      </c>
      <c r="Y36" s="6">
        <v>-3152.6600000000326</v>
      </c>
      <c r="Z36" s="6">
        <v>0</v>
      </c>
      <c r="AA36" s="6">
        <v>0</v>
      </c>
      <c r="AB36" s="6">
        <v>0</v>
      </c>
      <c r="AC36" s="6">
        <f t="shared" si="7"/>
        <v>-3152.6600000000326</v>
      </c>
      <c r="AE36" s="6">
        <v>882925.52870558423</v>
      </c>
      <c r="AF36" s="6">
        <f t="shared" si="11"/>
        <v>15994.136097115814</v>
      </c>
      <c r="AG36" s="10">
        <f t="shared" si="8"/>
        <v>1.811493220788855E-2</v>
      </c>
      <c r="AI36" s="6">
        <f t="shared" si="12"/>
        <v>882925.52870558423</v>
      </c>
      <c r="AJ36" s="6">
        <f t="shared" si="13"/>
        <v>16561.351944822236</v>
      </c>
      <c r="AK36" s="10">
        <f t="shared" si="9"/>
        <v>1.8757359943031727E-2</v>
      </c>
      <c r="AM36" s="6">
        <f t="shared" si="14"/>
        <v>882925.52870558423</v>
      </c>
      <c r="AN36" s="6">
        <f t="shared" si="15"/>
        <v>19714.011944822152</v>
      </c>
      <c r="AO36" s="10">
        <f t="shared" si="10"/>
        <v>2.2328057467908922E-2</v>
      </c>
    </row>
    <row r="37" spans="1:41" x14ac:dyDescent="0.3">
      <c r="A37" s="3"/>
      <c r="B37" s="3" t="str">
        <f t="shared" si="0"/>
        <v>3022</v>
      </c>
      <c r="C37" s="3">
        <v>120123</v>
      </c>
      <c r="D37" s="3">
        <v>8553022</v>
      </c>
      <c r="E37" s="4" t="s">
        <v>58</v>
      </c>
      <c r="F37" s="4" t="s">
        <v>5</v>
      </c>
      <c r="G37" s="6">
        <v>220</v>
      </c>
      <c r="H37" s="6">
        <v>68530.000000000015</v>
      </c>
      <c r="I37" s="6">
        <v>1070695.3534779004</v>
      </c>
      <c r="J37" s="6">
        <v>1033063.3534779004</v>
      </c>
      <c r="K37" s="10">
        <f t="shared" si="1"/>
        <v>6.4005134399244878E-2</v>
      </c>
      <c r="M37" s="6">
        <v>1021919.2562738999</v>
      </c>
      <c r="N37" s="6">
        <f t="shared" si="2"/>
        <v>-11144.097204000456</v>
      </c>
      <c r="O37" s="10">
        <f t="shared" si="3"/>
        <v>-1.0787428637830249E-2</v>
      </c>
      <c r="P37" s="6">
        <v>-3538.6999999999534</v>
      </c>
      <c r="Q37" s="6">
        <v>0</v>
      </c>
      <c r="R37" s="6">
        <v>0</v>
      </c>
      <c r="S37" s="6">
        <v>-7605.3972040002436</v>
      </c>
      <c r="T37" s="6">
        <f t="shared" si="4"/>
        <v>-11144.097204000198</v>
      </c>
      <c r="V37" s="6">
        <v>1029524.6534779002</v>
      </c>
      <c r="W37" s="6">
        <f t="shared" si="5"/>
        <v>-3538.7000000001863</v>
      </c>
      <c r="X37" s="10">
        <f t="shared" si="6"/>
        <v>-3.4254433555181642E-3</v>
      </c>
      <c r="Y37" s="6">
        <v>-3538.6999999999534</v>
      </c>
      <c r="Z37" s="6">
        <v>0</v>
      </c>
      <c r="AA37" s="6">
        <v>0</v>
      </c>
      <c r="AB37" s="6">
        <v>0</v>
      </c>
      <c r="AC37" s="6">
        <f t="shared" si="7"/>
        <v>-3538.6999999999534</v>
      </c>
      <c r="AE37" s="6">
        <v>1003395.255892018</v>
      </c>
      <c r="AF37" s="6">
        <f t="shared" si="11"/>
        <v>18524.000381881953</v>
      </c>
      <c r="AG37" s="10">
        <f t="shared" si="8"/>
        <v>1.846131947814934E-2</v>
      </c>
      <c r="AI37" s="6">
        <f t="shared" si="12"/>
        <v>1003395.255892018</v>
      </c>
      <c r="AJ37" s="6">
        <f t="shared" si="13"/>
        <v>26129.397585882223</v>
      </c>
      <c r="AK37" s="10">
        <f t="shared" si="9"/>
        <v>2.604098178902909E-2</v>
      </c>
      <c r="AM37" s="6">
        <f t="shared" si="14"/>
        <v>1003395.255892018</v>
      </c>
      <c r="AN37" s="6">
        <f t="shared" si="15"/>
        <v>29668.097585882409</v>
      </c>
      <c r="AO37" s="10">
        <f t="shared" si="10"/>
        <v>2.95677076522626E-2</v>
      </c>
    </row>
    <row r="38" spans="1:41" x14ac:dyDescent="0.3">
      <c r="A38" s="3"/>
      <c r="B38" s="3" t="str">
        <f t="shared" si="0"/>
        <v>3042</v>
      </c>
      <c r="C38" s="3">
        <v>120134</v>
      </c>
      <c r="D38" s="3">
        <v>8553042</v>
      </c>
      <c r="E38" s="4" t="s">
        <v>64</v>
      </c>
      <c r="F38" s="4" t="s">
        <v>5</v>
      </c>
      <c r="G38" s="6">
        <v>300</v>
      </c>
      <c r="H38" s="6">
        <v>83284.214046822686</v>
      </c>
      <c r="I38" s="6">
        <v>1319567.249943071</v>
      </c>
      <c r="J38" s="6">
        <v>1302261.749943071</v>
      </c>
      <c r="K38" s="10">
        <f t="shared" si="1"/>
        <v>6.3114793164513405E-2</v>
      </c>
      <c r="M38" s="6">
        <v>1296000</v>
      </c>
      <c r="N38" s="6">
        <f t="shared" si="2"/>
        <v>-6261.749943071045</v>
      </c>
      <c r="O38" s="10">
        <f t="shared" si="3"/>
        <v>-4.8083650950700042E-3</v>
      </c>
      <c r="P38" s="6">
        <v>-4825.5</v>
      </c>
      <c r="Q38" s="6">
        <v>0</v>
      </c>
      <c r="R38" s="6">
        <v>0</v>
      </c>
      <c r="S38" s="6">
        <v>-1436.249943071045</v>
      </c>
      <c r="T38" s="6">
        <f t="shared" si="4"/>
        <v>-6261.749943071045</v>
      </c>
      <c r="V38" s="6">
        <v>1297436.249943071</v>
      </c>
      <c r="W38" s="6">
        <f t="shared" si="5"/>
        <v>-4825.5</v>
      </c>
      <c r="X38" s="10">
        <f t="shared" si="6"/>
        <v>-3.705476260982824E-3</v>
      </c>
      <c r="Y38" s="6">
        <v>-4825.5</v>
      </c>
      <c r="Z38" s="6">
        <v>0</v>
      </c>
      <c r="AA38" s="6">
        <v>0</v>
      </c>
      <c r="AB38" s="6">
        <v>0</v>
      </c>
      <c r="AC38" s="6">
        <f t="shared" si="7"/>
        <v>-4825.5</v>
      </c>
      <c r="AE38" s="6">
        <v>1270500</v>
      </c>
      <c r="AF38" s="6">
        <f t="shared" si="11"/>
        <v>25500</v>
      </c>
      <c r="AG38" s="10">
        <f t="shared" si="8"/>
        <v>2.0070838252656435E-2</v>
      </c>
      <c r="AI38" s="6">
        <f t="shared" si="12"/>
        <v>1270500</v>
      </c>
      <c r="AJ38" s="6">
        <f t="shared" si="13"/>
        <v>26936.249943071045</v>
      </c>
      <c r="AK38" s="10">
        <f t="shared" si="9"/>
        <v>2.1201298656490394E-2</v>
      </c>
      <c r="AM38" s="6">
        <f t="shared" si="14"/>
        <v>1270500</v>
      </c>
      <c r="AN38" s="6">
        <f t="shared" si="15"/>
        <v>31761.749943071045</v>
      </c>
      <c r="AO38" s="10">
        <f t="shared" si="10"/>
        <v>2.4999409636419556E-2</v>
      </c>
    </row>
    <row r="39" spans="1:41" x14ac:dyDescent="0.3">
      <c r="A39" s="3"/>
      <c r="B39" s="3" t="str">
        <f t="shared" si="0"/>
        <v>3101</v>
      </c>
      <c r="C39" s="3">
        <v>120171</v>
      </c>
      <c r="D39" s="3">
        <v>8553101</v>
      </c>
      <c r="E39" s="4" t="s">
        <v>76</v>
      </c>
      <c r="F39" s="4" t="s">
        <v>5</v>
      </c>
      <c r="G39" s="6">
        <v>348</v>
      </c>
      <c r="H39" s="6">
        <v>94579.999999999985</v>
      </c>
      <c r="I39" s="6">
        <v>1514624.5</v>
      </c>
      <c r="J39" s="6">
        <v>1484220</v>
      </c>
      <c r="K39" s="10">
        <f t="shared" si="1"/>
        <v>6.2444520077418519E-2</v>
      </c>
      <c r="M39" s="6">
        <v>1484220</v>
      </c>
      <c r="N39" s="6">
        <f t="shared" si="2"/>
        <v>0</v>
      </c>
      <c r="O39" s="10">
        <f t="shared" si="3"/>
        <v>0</v>
      </c>
      <c r="P39" s="6">
        <v>-5597.5800000000745</v>
      </c>
      <c r="Q39" s="6">
        <v>5597.5800000000745</v>
      </c>
      <c r="R39" s="6">
        <v>0</v>
      </c>
      <c r="S39" s="6">
        <v>0</v>
      </c>
      <c r="T39" s="6">
        <f t="shared" si="4"/>
        <v>0</v>
      </c>
      <c r="V39" s="6">
        <v>1478640.1199999999</v>
      </c>
      <c r="W39" s="6">
        <f t="shared" si="5"/>
        <v>-5579.8800000001211</v>
      </c>
      <c r="X39" s="10">
        <f t="shared" si="6"/>
        <v>-3.7594696204067599E-3</v>
      </c>
      <c r="Y39" s="6">
        <v>-5597.5800000000745</v>
      </c>
      <c r="Z39" s="6">
        <v>-1823.5199999997858</v>
      </c>
      <c r="AA39" s="6">
        <v>1841.2199999997774</v>
      </c>
      <c r="AB39" s="6">
        <v>0</v>
      </c>
      <c r="AC39" s="6">
        <f t="shared" si="7"/>
        <v>-5579.8800000000829</v>
      </c>
      <c r="AE39" s="6">
        <v>1454640</v>
      </c>
      <c r="AF39" s="6">
        <f t="shared" si="11"/>
        <v>29580</v>
      </c>
      <c r="AG39" s="10">
        <f t="shared" si="8"/>
        <v>2.033492822966507E-2</v>
      </c>
      <c r="AI39" s="6">
        <f t="shared" si="12"/>
        <v>1454640</v>
      </c>
      <c r="AJ39" s="6">
        <f t="shared" si="13"/>
        <v>24000.119999999879</v>
      </c>
      <c r="AK39" s="10">
        <f t="shared" si="9"/>
        <v>1.6499010064345735E-2</v>
      </c>
      <c r="AM39" s="6">
        <f t="shared" si="14"/>
        <v>1454640</v>
      </c>
      <c r="AN39" s="6">
        <f t="shared" si="15"/>
        <v>29580</v>
      </c>
      <c r="AO39" s="10">
        <f t="shared" si="10"/>
        <v>2.033492822966507E-2</v>
      </c>
    </row>
    <row r="40" spans="1:41" x14ac:dyDescent="0.3">
      <c r="A40" s="3"/>
      <c r="B40" s="3" t="str">
        <f t="shared" si="0"/>
        <v>2014</v>
      </c>
      <c r="C40" s="3">
        <v>140851</v>
      </c>
      <c r="D40" s="3">
        <v>8552014</v>
      </c>
      <c r="E40" s="4" t="s">
        <v>101</v>
      </c>
      <c r="F40" s="4" t="s">
        <v>5</v>
      </c>
      <c r="G40" s="6">
        <v>203</v>
      </c>
      <c r="H40" s="6">
        <v>55809.999999999985</v>
      </c>
      <c r="I40" s="6">
        <v>902304.75503630983</v>
      </c>
      <c r="J40" s="6">
        <v>898625.55503630987</v>
      </c>
      <c r="K40" s="10">
        <f t="shared" si="1"/>
        <v>6.185271626741469E-2</v>
      </c>
      <c r="M40" s="6">
        <v>892099.70406939997</v>
      </c>
      <c r="N40" s="6">
        <f t="shared" si="2"/>
        <v>-6525.8509669099003</v>
      </c>
      <c r="O40" s="10">
        <f t="shared" si="3"/>
        <v>-7.262035817183295E-3</v>
      </c>
      <c r="P40" s="6">
        <v>-3265.2550000000047</v>
      </c>
      <c r="Q40" s="6">
        <v>0</v>
      </c>
      <c r="R40" s="6">
        <v>0</v>
      </c>
      <c r="S40" s="6">
        <v>-3260.5959669097329</v>
      </c>
      <c r="T40" s="6">
        <f t="shared" si="4"/>
        <v>-6525.8509669097375</v>
      </c>
      <c r="V40" s="6">
        <v>895360.30003630975</v>
      </c>
      <c r="W40" s="6">
        <f t="shared" si="5"/>
        <v>-3265.2550000001211</v>
      </c>
      <c r="X40" s="10">
        <f t="shared" si="6"/>
        <v>-3.6336102191843246E-3</v>
      </c>
      <c r="Y40" s="6">
        <v>-3265.2550000000047</v>
      </c>
      <c r="Z40" s="6">
        <v>0</v>
      </c>
      <c r="AA40" s="6">
        <v>0</v>
      </c>
      <c r="AB40" s="6">
        <v>0</v>
      </c>
      <c r="AC40" s="6">
        <f t="shared" si="7"/>
        <v>-3265.2550000000047</v>
      </c>
      <c r="AE40" s="6">
        <v>876245.84141738457</v>
      </c>
      <c r="AF40" s="6">
        <f t="shared" si="11"/>
        <v>15853.862652015407</v>
      </c>
      <c r="AG40" s="10">
        <f t="shared" si="8"/>
        <v>1.8092939107557708E-2</v>
      </c>
      <c r="AI40" s="6">
        <f t="shared" si="12"/>
        <v>876245.84141738457</v>
      </c>
      <c r="AJ40" s="6">
        <f t="shared" si="13"/>
        <v>19114.458618925186</v>
      </c>
      <c r="AK40" s="10">
        <f t="shared" si="9"/>
        <v>2.181403633026812E-2</v>
      </c>
      <c r="AM40" s="6">
        <f t="shared" si="14"/>
        <v>876245.84141738457</v>
      </c>
      <c r="AN40" s="6">
        <f t="shared" si="15"/>
        <v>22379.713618925307</v>
      </c>
      <c r="AO40" s="10">
        <f t="shared" si="10"/>
        <v>2.5540450591725109E-2</v>
      </c>
    </row>
    <row r="41" spans="1:41" x14ac:dyDescent="0.3">
      <c r="A41" s="3"/>
      <c r="B41" s="3" t="str">
        <f t="shared" si="0"/>
        <v>2354</v>
      </c>
      <c r="C41" s="3">
        <v>120079</v>
      </c>
      <c r="D41" s="3">
        <v>8552354</v>
      </c>
      <c r="E41" s="4" t="s">
        <v>49</v>
      </c>
      <c r="F41" s="4" t="s">
        <v>5</v>
      </c>
      <c r="G41" s="6">
        <v>421</v>
      </c>
      <c r="H41" s="6">
        <v>112620.00000000004</v>
      </c>
      <c r="I41" s="6">
        <v>1822137</v>
      </c>
      <c r="J41" s="6">
        <v>1795565</v>
      </c>
      <c r="K41" s="10">
        <f t="shared" si="1"/>
        <v>6.1806549123364515E-2</v>
      </c>
      <c r="M41" s="6">
        <v>1795565</v>
      </c>
      <c r="N41" s="6">
        <f t="shared" si="2"/>
        <v>0</v>
      </c>
      <c r="O41" s="10">
        <f t="shared" si="3"/>
        <v>0</v>
      </c>
      <c r="P41" s="6">
        <v>-6771.7849999999162</v>
      </c>
      <c r="Q41" s="6">
        <v>6771.7849999999162</v>
      </c>
      <c r="R41" s="6">
        <v>0</v>
      </c>
      <c r="S41" s="6">
        <v>0</v>
      </c>
      <c r="T41" s="6">
        <f t="shared" si="4"/>
        <v>0</v>
      </c>
      <c r="V41" s="6">
        <v>1789272.64</v>
      </c>
      <c r="W41" s="6">
        <f t="shared" si="5"/>
        <v>-6292.3600000001024</v>
      </c>
      <c r="X41" s="10">
        <f t="shared" si="6"/>
        <v>-3.5043899830972994E-3</v>
      </c>
      <c r="Y41" s="6">
        <v>-6771.7849999999162</v>
      </c>
      <c r="Z41" s="6">
        <v>-2206.0400000000373</v>
      </c>
      <c r="AA41" s="6">
        <v>2685.4649999999224</v>
      </c>
      <c r="AB41" s="6">
        <v>0</v>
      </c>
      <c r="AC41" s="6">
        <f t="shared" si="7"/>
        <v>-6292.3600000000315</v>
      </c>
      <c r="AE41" s="6">
        <v>1759780</v>
      </c>
      <c r="AF41" s="6">
        <f t="shared" si="11"/>
        <v>35785</v>
      </c>
      <c r="AG41" s="10">
        <f t="shared" si="8"/>
        <v>2.033492822966507E-2</v>
      </c>
      <c r="AI41" s="6">
        <f t="shared" si="12"/>
        <v>1759780</v>
      </c>
      <c r="AJ41" s="6">
        <f t="shared" si="13"/>
        <v>29492.639999999898</v>
      </c>
      <c r="AK41" s="10">
        <f t="shared" si="9"/>
        <v>1.6759276727772731E-2</v>
      </c>
      <c r="AM41" s="6">
        <f t="shared" si="14"/>
        <v>1759780</v>
      </c>
      <c r="AN41" s="6">
        <f t="shared" si="15"/>
        <v>35785</v>
      </c>
      <c r="AO41" s="10">
        <f t="shared" si="10"/>
        <v>2.033492822966507E-2</v>
      </c>
    </row>
    <row r="42" spans="1:41" x14ac:dyDescent="0.3">
      <c r="A42" s="3"/>
      <c r="B42" s="3" t="str">
        <f t="shared" si="0"/>
        <v>2351</v>
      </c>
      <c r="C42" s="3">
        <v>143795</v>
      </c>
      <c r="D42" s="3">
        <v>8552351</v>
      </c>
      <c r="E42" s="4" t="s">
        <v>159</v>
      </c>
      <c r="F42" s="4" t="s">
        <v>5</v>
      </c>
      <c r="G42" s="6">
        <v>515</v>
      </c>
      <c r="H42" s="6">
        <v>134200</v>
      </c>
      <c r="I42" s="6">
        <v>2205519.7000000002</v>
      </c>
      <c r="J42" s="6">
        <v>2196475</v>
      </c>
      <c r="K42" s="10">
        <f t="shared" si="1"/>
        <v>6.0847336797762448E-2</v>
      </c>
      <c r="M42" s="6">
        <v>2196475</v>
      </c>
      <c r="N42" s="6">
        <f t="shared" si="2"/>
        <v>0</v>
      </c>
      <c r="O42" s="10">
        <f t="shared" si="3"/>
        <v>0</v>
      </c>
      <c r="P42" s="6">
        <v>-8283.7749999999069</v>
      </c>
      <c r="Q42" s="6">
        <v>8283.7750000001397</v>
      </c>
      <c r="R42" s="6">
        <v>0</v>
      </c>
      <c r="S42" s="6">
        <v>0</v>
      </c>
      <c r="T42" s="6">
        <f t="shared" si="4"/>
        <v>2.3283064365386963E-10</v>
      </c>
      <c r="V42" s="6">
        <v>2189265.1999999997</v>
      </c>
      <c r="W42" s="6">
        <f t="shared" si="5"/>
        <v>-7209.8000000002794</v>
      </c>
      <c r="X42" s="10">
        <f t="shared" si="6"/>
        <v>-3.2824411841702178E-3</v>
      </c>
      <c r="Y42" s="6">
        <v>-8283.7749999999069</v>
      </c>
      <c r="Z42" s="6">
        <v>-2698.5999999998603</v>
      </c>
      <c r="AA42" s="6">
        <v>3772.5749999996669</v>
      </c>
      <c r="AB42" s="6">
        <v>0</v>
      </c>
      <c r="AC42" s="6">
        <f t="shared" si="7"/>
        <v>-7209.8000000001002</v>
      </c>
      <c r="AE42" s="6">
        <v>2152700</v>
      </c>
      <c r="AF42" s="6">
        <f t="shared" si="11"/>
        <v>43775</v>
      </c>
      <c r="AG42" s="10">
        <f t="shared" si="8"/>
        <v>2.033492822966507E-2</v>
      </c>
      <c r="AI42" s="6">
        <f t="shared" si="12"/>
        <v>2152700</v>
      </c>
      <c r="AJ42" s="6">
        <f t="shared" si="13"/>
        <v>36565.199999999721</v>
      </c>
      <c r="AK42" s="10">
        <f t="shared" si="9"/>
        <v>1.6985738839596656E-2</v>
      </c>
      <c r="AM42" s="6">
        <f t="shared" si="14"/>
        <v>2152700</v>
      </c>
      <c r="AN42" s="6">
        <f t="shared" si="15"/>
        <v>43775</v>
      </c>
      <c r="AO42" s="10">
        <f t="shared" si="10"/>
        <v>2.033492822966507E-2</v>
      </c>
    </row>
    <row r="43" spans="1:41" x14ac:dyDescent="0.3">
      <c r="A43" s="3"/>
      <c r="B43" s="3" t="str">
        <f t="shared" si="0"/>
        <v>3339</v>
      </c>
      <c r="C43" s="3">
        <v>138299</v>
      </c>
      <c r="D43" s="3">
        <v>8553339</v>
      </c>
      <c r="E43" s="4" t="s">
        <v>223</v>
      </c>
      <c r="F43" s="4" t="s">
        <v>5</v>
      </c>
      <c r="G43" s="6">
        <v>164</v>
      </c>
      <c r="H43" s="6">
        <v>45739.999999999985</v>
      </c>
      <c r="I43" s="6">
        <v>773055.00810560444</v>
      </c>
      <c r="J43" s="6">
        <v>769153.50810560444</v>
      </c>
      <c r="K43" s="10">
        <f t="shared" si="1"/>
        <v>5.9167846428014599E-2</v>
      </c>
      <c r="M43" s="6">
        <v>755840.9941142</v>
      </c>
      <c r="N43" s="6">
        <f t="shared" si="2"/>
        <v>-13312.513991404441</v>
      </c>
      <c r="O43" s="10">
        <f t="shared" si="3"/>
        <v>-1.73080065957089E-2</v>
      </c>
      <c r="P43" s="6">
        <v>-2637.9400000000605</v>
      </c>
      <c r="Q43" s="6">
        <v>0</v>
      </c>
      <c r="R43" s="6">
        <v>0</v>
      </c>
      <c r="S43" s="6">
        <v>-10674.573991404395</v>
      </c>
      <c r="T43" s="6">
        <f t="shared" si="4"/>
        <v>-13312.513991404456</v>
      </c>
      <c r="V43" s="6">
        <v>763920.36034679995</v>
      </c>
      <c r="W43" s="6">
        <f t="shared" si="5"/>
        <v>-5233.1477588044945</v>
      </c>
      <c r="X43" s="10">
        <f t="shared" si="6"/>
        <v>-6.8037754539968702E-3</v>
      </c>
      <c r="Y43" s="6">
        <v>-2637.9400000000605</v>
      </c>
      <c r="Z43" s="6">
        <v>0</v>
      </c>
      <c r="AA43" s="6">
        <v>0</v>
      </c>
      <c r="AB43" s="6">
        <v>-2595.2077588043953</v>
      </c>
      <c r="AC43" s="6">
        <f t="shared" si="7"/>
        <v>-5233.1477588044563</v>
      </c>
      <c r="AE43" s="6">
        <v>742789.7101697129</v>
      </c>
      <c r="AF43" s="6">
        <f t="shared" si="11"/>
        <v>13051.283944487106</v>
      </c>
      <c r="AG43" s="10">
        <f t="shared" si="8"/>
        <v>1.7570631049136563E-2</v>
      </c>
      <c r="AI43" s="6">
        <f t="shared" si="12"/>
        <v>742789.7101697129</v>
      </c>
      <c r="AJ43" s="6">
        <f t="shared" si="13"/>
        <v>21130.650177087053</v>
      </c>
      <c r="AK43" s="10">
        <f t="shared" si="9"/>
        <v>2.8447688340027102E-2</v>
      </c>
      <c r="AM43" s="6">
        <f t="shared" si="14"/>
        <v>742789.7101697129</v>
      </c>
      <c r="AN43" s="6">
        <f t="shared" si="15"/>
        <v>26363.797935891547</v>
      </c>
      <c r="AO43" s="10">
        <f t="shared" si="10"/>
        <v>3.549294985503762E-2</v>
      </c>
    </row>
    <row r="44" spans="1:41" x14ac:dyDescent="0.3">
      <c r="A44" s="3"/>
      <c r="B44" s="3" t="str">
        <f t="shared" si="0"/>
        <v>2369</v>
      </c>
      <c r="C44" s="3">
        <v>142261</v>
      </c>
      <c r="D44" s="3">
        <v>8552369</v>
      </c>
      <c r="E44" s="4" t="s">
        <v>166</v>
      </c>
      <c r="F44" s="4" t="s">
        <v>5</v>
      </c>
      <c r="G44" s="6">
        <v>415</v>
      </c>
      <c r="H44" s="6">
        <v>104690.00000000003</v>
      </c>
      <c r="I44" s="6">
        <v>1776413.6</v>
      </c>
      <c r="J44" s="6">
        <v>1769975</v>
      </c>
      <c r="K44" s="10">
        <f t="shared" si="1"/>
        <v>5.8933347504207367E-2</v>
      </c>
      <c r="M44" s="6">
        <v>1769975</v>
      </c>
      <c r="N44" s="6">
        <f t="shared" si="2"/>
        <v>0</v>
      </c>
      <c r="O44" s="10">
        <f t="shared" si="3"/>
        <v>0</v>
      </c>
      <c r="P44" s="6">
        <v>-6675.2749999999069</v>
      </c>
      <c r="Q44" s="6">
        <v>6675.2749999999069</v>
      </c>
      <c r="R44" s="6">
        <v>0</v>
      </c>
      <c r="S44" s="6">
        <v>0</v>
      </c>
      <c r="T44" s="6">
        <f t="shared" si="4"/>
        <v>0</v>
      </c>
      <c r="V44" s="6">
        <v>1763741.2</v>
      </c>
      <c r="W44" s="6">
        <f t="shared" si="5"/>
        <v>-6233.8000000000466</v>
      </c>
      <c r="X44" s="10">
        <f t="shared" si="6"/>
        <v>-3.5219706493029826E-3</v>
      </c>
      <c r="Y44" s="6">
        <v>-6675.2749999999069</v>
      </c>
      <c r="Z44" s="6">
        <v>-2174.6000000000931</v>
      </c>
      <c r="AA44" s="6">
        <v>2616.0749999999207</v>
      </c>
      <c r="AB44" s="6">
        <v>0</v>
      </c>
      <c r="AC44" s="6">
        <f t="shared" si="7"/>
        <v>-6233.8000000000793</v>
      </c>
      <c r="AE44" s="6">
        <v>1734700</v>
      </c>
      <c r="AF44" s="6">
        <f t="shared" si="11"/>
        <v>35275</v>
      </c>
      <c r="AG44" s="10">
        <f t="shared" si="8"/>
        <v>2.033492822966507E-2</v>
      </c>
      <c r="AI44" s="6">
        <f t="shared" si="12"/>
        <v>1734700</v>
      </c>
      <c r="AJ44" s="6">
        <f t="shared" si="13"/>
        <v>29041.199999999953</v>
      </c>
      <c r="AK44" s="10">
        <f t="shared" si="9"/>
        <v>1.6741338559981528E-2</v>
      </c>
      <c r="AM44" s="6">
        <f t="shared" si="14"/>
        <v>1734700</v>
      </c>
      <c r="AN44" s="6">
        <f t="shared" si="15"/>
        <v>35275</v>
      </c>
      <c r="AO44" s="10">
        <f t="shared" si="10"/>
        <v>2.033492822966507E-2</v>
      </c>
    </row>
    <row r="45" spans="1:41" x14ac:dyDescent="0.3">
      <c r="A45" s="3"/>
      <c r="B45" s="3" t="str">
        <f t="shared" si="0"/>
        <v>2194</v>
      </c>
      <c r="C45" s="3">
        <v>139034</v>
      </c>
      <c r="D45" s="3">
        <v>8552194</v>
      </c>
      <c r="E45" s="4" t="s">
        <v>151</v>
      </c>
      <c r="F45" s="4" t="s">
        <v>5</v>
      </c>
      <c r="G45" s="6">
        <v>490</v>
      </c>
      <c r="H45" s="6">
        <v>123370</v>
      </c>
      <c r="I45" s="6">
        <v>2097617.2000000002</v>
      </c>
      <c r="J45" s="6">
        <v>2089850.0000000002</v>
      </c>
      <c r="K45" s="10">
        <f t="shared" si="1"/>
        <v>5.8814353734322922E-2</v>
      </c>
      <c r="M45" s="6">
        <v>2089850.0000000002</v>
      </c>
      <c r="N45" s="6">
        <f t="shared" si="2"/>
        <v>0</v>
      </c>
      <c r="O45" s="10">
        <f t="shared" si="3"/>
        <v>0</v>
      </c>
      <c r="P45" s="6">
        <v>-7881.6499999999069</v>
      </c>
      <c r="Q45" s="6">
        <v>7881.6499999999069</v>
      </c>
      <c r="R45" s="6">
        <v>0</v>
      </c>
      <c r="S45" s="6">
        <v>0</v>
      </c>
      <c r="T45" s="6">
        <f t="shared" si="4"/>
        <v>0</v>
      </c>
      <c r="V45" s="6">
        <v>2082884.2</v>
      </c>
      <c r="W45" s="6">
        <f t="shared" si="5"/>
        <v>-6965.8000000002794</v>
      </c>
      <c r="X45" s="10">
        <f t="shared" si="6"/>
        <v>-3.333157882144785E-3</v>
      </c>
      <c r="Y45" s="6">
        <v>-7881.6499999999069</v>
      </c>
      <c r="Z45" s="6">
        <v>-2567.6000000000931</v>
      </c>
      <c r="AA45" s="6">
        <v>3483.4499999999057</v>
      </c>
      <c r="AB45" s="6">
        <v>0</v>
      </c>
      <c r="AC45" s="6">
        <f t="shared" si="7"/>
        <v>-6965.8000000000939</v>
      </c>
      <c r="AE45" s="6">
        <v>2048200</v>
      </c>
      <c r="AF45" s="6">
        <f t="shared" si="11"/>
        <v>41650.000000000233</v>
      </c>
      <c r="AG45" s="10">
        <f t="shared" si="8"/>
        <v>2.0334928229665185E-2</v>
      </c>
      <c r="AI45" s="6">
        <f t="shared" si="12"/>
        <v>2048200</v>
      </c>
      <c r="AJ45" s="6">
        <f t="shared" si="13"/>
        <v>34684.199999999953</v>
      </c>
      <c r="AK45" s="10">
        <f t="shared" si="9"/>
        <v>1.6933990821208843E-2</v>
      </c>
      <c r="AM45" s="6">
        <f t="shared" si="14"/>
        <v>2048200</v>
      </c>
      <c r="AN45" s="6">
        <f t="shared" si="15"/>
        <v>41650.000000000233</v>
      </c>
      <c r="AO45" s="10">
        <f t="shared" si="10"/>
        <v>2.0334928229665185E-2</v>
      </c>
    </row>
    <row r="46" spans="1:41" x14ac:dyDescent="0.3">
      <c r="A46" s="3"/>
      <c r="B46" s="3" t="str">
        <f t="shared" si="0"/>
        <v>2169</v>
      </c>
      <c r="C46" s="3">
        <v>139038</v>
      </c>
      <c r="D46" s="3">
        <v>8552169</v>
      </c>
      <c r="E46" s="4" t="s">
        <v>141</v>
      </c>
      <c r="F46" s="4" t="s">
        <v>5</v>
      </c>
      <c r="G46" s="6">
        <v>415</v>
      </c>
      <c r="H46" s="6">
        <v>104200.00000000007</v>
      </c>
      <c r="I46" s="6">
        <v>1778457.6000000001</v>
      </c>
      <c r="J46" s="6">
        <v>1769975</v>
      </c>
      <c r="K46" s="10">
        <f t="shared" si="1"/>
        <v>5.8590095147615588E-2</v>
      </c>
      <c r="M46" s="6">
        <v>1769975</v>
      </c>
      <c r="N46" s="6">
        <f t="shared" si="2"/>
        <v>0</v>
      </c>
      <c r="O46" s="10">
        <f t="shared" si="3"/>
        <v>0</v>
      </c>
      <c r="P46" s="6">
        <v>-6675.2749999999069</v>
      </c>
      <c r="Q46" s="6">
        <v>6675.2749999999069</v>
      </c>
      <c r="R46" s="6">
        <v>0</v>
      </c>
      <c r="S46" s="6">
        <v>0</v>
      </c>
      <c r="T46" s="6">
        <f t="shared" si="4"/>
        <v>0</v>
      </c>
      <c r="V46" s="6">
        <v>1763741.2</v>
      </c>
      <c r="W46" s="6">
        <f t="shared" si="5"/>
        <v>-6233.8000000000466</v>
      </c>
      <c r="X46" s="10">
        <f t="shared" si="6"/>
        <v>-3.5219706493029826E-3</v>
      </c>
      <c r="Y46" s="6">
        <v>-6675.2749999999069</v>
      </c>
      <c r="Z46" s="6">
        <v>-2174.6000000000931</v>
      </c>
      <c r="AA46" s="6">
        <v>2616.0749999999207</v>
      </c>
      <c r="AB46" s="6">
        <v>0</v>
      </c>
      <c r="AC46" s="6">
        <f t="shared" si="7"/>
        <v>-6233.8000000000793</v>
      </c>
      <c r="AE46" s="6">
        <v>1734700</v>
      </c>
      <c r="AF46" s="6">
        <f t="shared" si="11"/>
        <v>35275</v>
      </c>
      <c r="AG46" s="10">
        <f t="shared" si="8"/>
        <v>2.033492822966507E-2</v>
      </c>
      <c r="AI46" s="6">
        <f t="shared" si="12"/>
        <v>1734700</v>
      </c>
      <c r="AJ46" s="6">
        <f t="shared" si="13"/>
        <v>29041.199999999953</v>
      </c>
      <c r="AK46" s="10">
        <f t="shared" si="9"/>
        <v>1.6741338559981528E-2</v>
      </c>
      <c r="AM46" s="6">
        <f t="shared" si="14"/>
        <v>1734700</v>
      </c>
      <c r="AN46" s="6">
        <f t="shared" si="15"/>
        <v>35275</v>
      </c>
      <c r="AO46" s="10">
        <f t="shared" si="10"/>
        <v>2.033492822966507E-2</v>
      </c>
    </row>
    <row r="47" spans="1:41" x14ac:dyDescent="0.3">
      <c r="A47" s="3"/>
      <c r="B47" s="3" t="str">
        <f t="shared" si="0"/>
        <v>2185</v>
      </c>
      <c r="C47" s="3">
        <v>139341</v>
      </c>
      <c r="D47" s="3">
        <v>8552185</v>
      </c>
      <c r="E47" s="4" t="s">
        <v>146</v>
      </c>
      <c r="F47" s="4" t="s">
        <v>5</v>
      </c>
      <c r="G47" s="6">
        <v>381</v>
      </c>
      <c r="H47" s="6">
        <v>95039.999999999942</v>
      </c>
      <c r="I47" s="6">
        <v>1630892.6</v>
      </c>
      <c r="J47" s="6">
        <v>1624965</v>
      </c>
      <c r="K47" s="10">
        <f t="shared" si="1"/>
        <v>5.8274836736643444E-2</v>
      </c>
      <c r="M47" s="6">
        <v>1624965</v>
      </c>
      <c r="N47" s="6">
        <f t="shared" si="2"/>
        <v>0</v>
      </c>
      <c r="O47" s="10">
        <f t="shared" si="3"/>
        <v>0</v>
      </c>
      <c r="P47" s="6">
        <v>-6128.3850000000093</v>
      </c>
      <c r="Q47" s="6">
        <v>6128.3850000002421</v>
      </c>
      <c r="R47" s="6">
        <v>0</v>
      </c>
      <c r="S47" s="6">
        <v>0</v>
      </c>
      <c r="T47" s="6">
        <f t="shared" si="4"/>
        <v>2.3283064365386963E-10</v>
      </c>
      <c r="V47" s="6">
        <v>1619063.04</v>
      </c>
      <c r="W47" s="6">
        <f t="shared" si="5"/>
        <v>-5901.9599999999627</v>
      </c>
      <c r="X47" s="10">
        <f t="shared" si="6"/>
        <v>-3.6320536134624207E-3</v>
      </c>
      <c r="Y47" s="6">
        <v>-6128.3850000000093</v>
      </c>
      <c r="Z47" s="6">
        <v>-1996.4399999997113</v>
      </c>
      <c r="AA47" s="6">
        <v>2222.864999999927</v>
      </c>
      <c r="AB47" s="6">
        <v>0</v>
      </c>
      <c r="AC47" s="6">
        <f t="shared" si="7"/>
        <v>-5901.9599999997936</v>
      </c>
      <c r="AE47" s="6">
        <v>1592580</v>
      </c>
      <c r="AF47" s="6">
        <f t="shared" si="11"/>
        <v>32385</v>
      </c>
      <c r="AG47" s="10">
        <f t="shared" si="8"/>
        <v>2.033492822966507E-2</v>
      </c>
      <c r="AI47" s="6">
        <f t="shared" si="12"/>
        <v>1592580</v>
      </c>
      <c r="AJ47" s="6">
        <f t="shared" si="13"/>
        <v>26483.040000000037</v>
      </c>
      <c r="AK47" s="10">
        <f t="shared" si="9"/>
        <v>1.6629017066646597E-2</v>
      </c>
      <c r="AM47" s="6">
        <f t="shared" si="14"/>
        <v>1592580</v>
      </c>
      <c r="AN47" s="6">
        <f t="shared" si="15"/>
        <v>32385</v>
      </c>
      <c r="AO47" s="10">
        <f t="shared" si="10"/>
        <v>2.033492822966507E-2</v>
      </c>
    </row>
    <row r="48" spans="1:41" x14ac:dyDescent="0.3">
      <c r="A48" s="3"/>
      <c r="B48" s="3" t="str">
        <f t="shared" si="0"/>
        <v>3094</v>
      </c>
      <c r="C48" s="3">
        <v>138930</v>
      </c>
      <c r="D48" s="3">
        <v>8553094</v>
      </c>
      <c r="E48" s="4" t="s">
        <v>199</v>
      </c>
      <c r="F48" s="4" t="s">
        <v>5</v>
      </c>
      <c r="G48" s="6">
        <v>331</v>
      </c>
      <c r="H48" s="6">
        <v>82590.000000000029</v>
      </c>
      <c r="I48" s="6">
        <v>1421373.3040498444</v>
      </c>
      <c r="J48" s="6">
        <v>1415956.7040498443</v>
      </c>
      <c r="K48" s="10">
        <f t="shared" si="1"/>
        <v>5.8105776831941812E-2</v>
      </c>
      <c r="M48" s="6">
        <v>1411715</v>
      </c>
      <c r="N48" s="6">
        <f t="shared" si="2"/>
        <v>-4241.7040498442948</v>
      </c>
      <c r="O48" s="10">
        <f t="shared" si="3"/>
        <v>-2.9956453030748737E-3</v>
      </c>
      <c r="P48" s="6">
        <v>-5324.1350000000093</v>
      </c>
      <c r="Q48" s="6">
        <v>1082.4309501557145</v>
      </c>
      <c r="R48" s="6">
        <v>0</v>
      </c>
      <c r="S48" s="6">
        <v>0</v>
      </c>
      <c r="T48" s="6">
        <f t="shared" si="4"/>
        <v>-4241.7040498442948</v>
      </c>
      <c r="V48" s="6">
        <v>1410632.5690498443</v>
      </c>
      <c r="W48" s="6">
        <f t="shared" si="5"/>
        <v>-5324.1350000000093</v>
      </c>
      <c r="X48" s="10">
        <f t="shared" si="6"/>
        <v>-3.7600973142555847E-3</v>
      </c>
      <c r="Y48" s="6">
        <v>-5324.1350000000093</v>
      </c>
      <c r="Z48" s="6">
        <v>0</v>
      </c>
      <c r="AA48" s="6">
        <v>0</v>
      </c>
      <c r="AB48" s="6">
        <v>0</v>
      </c>
      <c r="AC48" s="6">
        <f t="shared" si="7"/>
        <v>-5324.1350000000093</v>
      </c>
      <c r="AE48" s="6">
        <v>1383580</v>
      </c>
      <c r="AF48" s="6">
        <f t="shared" si="11"/>
        <v>28135</v>
      </c>
      <c r="AG48" s="10">
        <f t="shared" si="8"/>
        <v>2.033492822966507E-2</v>
      </c>
      <c r="AI48" s="6">
        <f t="shared" si="12"/>
        <v>1383580</v>
      </c>
      <c r="AJ48" s="6">
        <f t="shared" si="13"/>
        <v>27052.569049844285</v>
      </c>
      <c r="AK48" s="10">
        <f t="shared" si="9"/>
        <v>1.9552587526448985E-2</v>
      </c>
      <c r="AM48" s="6">
        <f t="shared" si="14"/>
        <v>1383580</v>
      </c>
      <c r="AN48" s="6">
        <f t="shared" si="15"/>
        <v>32376.704049844295</v>
      </c>
      <c r="AO48" s="10">
        <f t="shared" si="10"/>
        <v>2.3400673650850905E-2</v>
      </c>
    </row>
    <row r="49" spans="1:41" x14ac:dyDescent="0.3">
      <c r="A49" s="3"/>
      <c r="B49" s="3" t="str">
        <f t="shared" si="0"/>
        <v>2038</v>
      </c>
      <c r="C49" s="3">
        <v>145488</v>
      </c>
      <c r="D49" s="3">
        <v>8552038</v>
      </c>
      <c r="E49" s="4" t="s">
        <v>112</v>
      </c>
      <c r="F49" s="4" t="s">
        <v>5</v>
      </c>
      <c r="G49" s="6">
        <v>383</v>
      </c>
      <c r="H49" s="6">
        <v>94210</v>
      </c>
      <c r="I49" s="6">
        <v>1638717.4</v>
      </c>
      <c r="J49" s="6">
        <v>1633495</v>
      </c>
      <c r="K49" s="10">
        <f t="shared" si="1"/>
        <v>5.7490083403032154E-2</v>
      </c>
      <c r="M49" s="6">
        <v>1633495</v>
      </c>
      <c r="N49" s="6">
        <f t="shared" si="2"/>
        <v>0</v>
      </c>
      <c r="O49" s="10">
        <f t="shared" si="3"/>
        <v>0</v>
      </c>
      <c r="P49" s="6">
        <v>-6160.5549999999348</v>
      </c>
      <c r="Q49" s="6">
        <v>6160.5549999999348</v>
      </c>
      <c r="R49" s="6">
        <v>0</v>
      </c>
      <c r="S49" s="6">
        <v>0</v>
      </c>
      <c r="T49" s="6">
        <f t="shared" si="4"/>
        <v>0</v>
      </c>
      <c r="V49" s="6">
        <v>1627573.5199999998</v>
      </c>
      <c r="W49" s="6">
        <f t="shared" si="5"/>
        <v>-5921.4800000002142</v>
      </c>
      <c r="X49" s="10">
        <f t="shared" si="6"/>
        <v>-3.6250371136735738E-3</v>
      </c>
      <c r="Y49" s="6">
        <v>-6160.5549999999348</v>
      </c>
      <c r="Z49" s="6">
        <v>-2006.9199999999255</v>
      </c>
      <c r="AA49" s="6">
        <v>2245.9949999997525</v>
      </c>
      <c r="AB49" s="6">
        <v>0</v>
      </c>
      <c r="AC49" s="6">
        <f t="shared" si="7"/>
        <v>-5921.4800000001078</v>
      </c>
      <c r="AE49" s="6">
        <v>1600940</v>
      </c>
      <c r="AF49" s="6">
        <f t="shared" si="11"/>
        <v>32555</v>
      </c>
      <c r="AG49" s="10">
        <f t="shared" si="8"/>
        <v>2.033492822966507E-2</v>
      </c>
      <c r="AI49" s="6">
        <f t="shared" si="12"/>
        <v>1600940</v>
      </c>
      <c r="AJ49" s="6">
        <f t="shared" si="13"/>
        <v>26633.519999999786</v>
      </c>
      <c r="AK49" s="10">
        <f t="shared" si="9"/>
        <v>1.6636176246455074E-2</v>
      </c>
      <c r="AM49" s="6">
        <f t="shared" si="14"/>
        <v>1600940</v>
      </c>
      <c r="AN49" s="6">
        <f t="shared" si="15"/>
        <v>32555</v>
      </c>
      <c r="AO49" s="10">
        <f t="shared" si="10"/>
        <v>2.033492822966507E-2</v>
      </c>
    </row>
    <row r="50" spans="1:41" x14ac:dyDescent="0.3">
      <c r="A50" s="3"/>
      <c r="B50" s="3" t="str">
        <f t="shared" si="0"/>
        <v>2046</v>
      </c>
      <c r="C50" s="3">
        <v>119929</v>
      </c>
      <c r="D50" s="3">
        <v>8552046</v>
      </c>
      <c r="E50" s="4" t="s">
        <v>21</v>
      </c>
      <c r="F50" s="4" t="s">
        <v>5</v>
      </c>
      <c r="G50" s="6">
        <v>289</v>
      </c>
      <c r="H50" s="6">
        <v>71049.999999999985</v>
      </c>
      <c r="I50" s="6">
        <v>1261612.6137279999</v>
      </c>
      <c r="J50" s="6">
        <v>1240074.1137279999</v>
      </c>
      <c r="K50" s="10">
        <f t="shared" si="1"/>
        <v>5.6316811695510019E-2</v>
      </c>
      <c r="M50" s="6">
        <v>1240074.1137280001</v>
      </c>
      <c r="N50" s="6">
        <f t="shared" si="2"/>
        <v>0</v>
      </c>
      <c r="O50" s="10">
        <f t="shared" si="3"/>
        <v>0</v>
      </c>
      <c r="P50" s="6">
        <v>-4648.5650000000605</v>
      </c>
      <c r="Q50" s="6">
        <v>0</v>
      </c>
      <c r="R50" s="6">
        <v>4648.5650000000132</v>
      </c>
      <c r="S50" s="6">
        <v>0</v>
      </c>
      <c r="T50" s="6">
        <f t="shared" si="4"/>
        <v>-4.7293724492192268E-11</v>
      </c>
      <c r="V50" s="6">
        <v>1237880.4389952</v>
      </c>
      <c r="W50" s="6">
        <f t="shared" si="5"/>
        <v>-2193.6747327998746</v>
      </c>
      <c r="X50" s="10">
        <f t="shared" si="6"/>
        <v>-1.7689867956400542E-3</v>
      </c>
      <c r="Y50" s="6">
        <v>-4648.5650000000605</v>
      </c>
      <c r="Z50" s="6">
        <v>0</v>
      </c>
      <c r="AA50" s="6">
        <v>2454.8902672000113</v>
      </c>
      <c r="AB50" s="6">
        <v>0</v>
      </c>
      <c r="AC50" s="6">
        <f t="shared" si="7"/>
        <v>-2193.6747328000492</v>
      </c>
      <c r="AE50" s="6">
        <v>1218137.3664462394</v>
      </c>
      <c r="AF50" s="6">
        <f t="shared" si="11"/>
        <v>21936.747281760676</v>
      </c>
      <c r="AG50" s="10">
        <f t="shared" si="8"/>
        <v>1.8008434751294381E-2</v>
      </c>
      <c r="AI50" s="6">
        <f t="shared" si="12"/>
        <v>1218137.3664462394</v>
      </c>
      <c r="AJ50" s="6">
        <f t="shared" si="13"/>
        <v>19743.072548960568</v>
      </c>
      <c r="AK50" s="10">
        <f t="shared" si="9"/>
        <v>1.6207591272368951E-2</v>
      </c>
      <c r="AM50" s="6">
        <f t="shared" si="14"/>
        <v>1218137.3664462394</v>
      </c>
      <c r="AN50" s="6">
        <f t="shared" si="15"/>
        <v>21936.747281760443</v>
      </c>
      <c r="AO50" s="10">
        <f t="shared" si="10"/>
        <v>1.800843475129419E-2</v>
      </c>
    </row>
    <row r="51" spans="1:41" x14ac:dyDescent="0.3">
      <c r="A51" s="3"/>
      <c r="B51" s="3" t="str">
        <f t="shared" si="0"/>
        <v>2141</v>
      </c>
      <c r="C51" s="3">
        <v>140316</v>
      </c>
      <c r="D51" s="3">
        <v>8552141</v>
      </c>
      <c r="E51" s="4" t="s">
        <v>130</v>
      </c>
      <c r="F51" s="4" t="s">
        <v>5</v>
      </c>
      <c r="G51" s="6">
        <v>401</v>
      </c>
      <c r="H51" s="6">
        <v>96339.999999999956</v>
      </c>
      <c r="I51" s="6">
        <v>1716684.25</v>
      </c>
      <c r="J51" s="6">
        <v>1710265</v>
      </c>
      <c r="K51" s="10">
        <f t="shared" si="1"/>
        <v>5.6119813530065274E-2</v>
      </c>
      <c r="M51" s="6">
        <v>1710265</v>
      </c>
      <c r="N51" s="6">
        <f t="shared" si="2"/>
        <v>0</v>
      </c>
      <c r="O51" s="10">
        <f t="shared" si="3"/>
        <v>0</v>
      </c>
      <c r="P51" s="6">
        <v>-6450.0849999999627</v>
      </c>
      <c r="Q51" s="6">
        <v>6450.0849999999627</v>
      </c>
      <c r="R51" s="6">
        <v>0</v>
      </c>
      <c r="S51" s="6">
        <v>0</v>
      </c>
      <c r="T51" s="6">
        <f t="shared" si="4"/>
        <v>0</v>
      </c>
      <c r="V51" s="6">
        <v>1704167.84</v>
      </c>
      <c r="W51" s="6">
        <f t="shared" si="5"/>
        <v>-6097.1599999999162</v>
      </c>
      <c r="X51" s="10">
        <f t="shared" si="6"/>
        <v>-3.5650381665998637E-3</v>
      </c>
      <c r="Y51" s="6">
        <v>-6450.0849999999627</v>
      </c>
      <c r="Z51" s="6">
        <v>-2101.2399999999907</v>
      </c>
      <c r="AA51" s="6">
        <v>2454.1649999999263</v>
      </c>
      <c r="AB51" s="6">
        <v>0</v>
      </c>
      <c r="AC51" s="6">
        <f t="shared" si="7"/>
        <v>-6097.1600000000271</v>
      </c>
      <c r="AE51" s="6">
        <v>1676180</v>
      </c>
      <c r="AF51" s="6">
        <f t="shared" si="11"/>
        <v>34085</v>
      </c>
      <c r="AG51" s="10">
        <f t="shared" si="8"/>
        <v>2.033492822966507E-2</v>
      </c>
      <c r="AI51" s="6">
        <f t="shared" si="12"/>
        <v>1676180</v>
      </c>
      <c r="AJ51" s="6">
        <f t="shared" si="13"/>
        <v>27987.840000000084</v>
      </c>
      <c r="AK51" s="10">
        <f t="shared" si="9"/>
        <v>1.6697395267811384E-2</v>
      </c>
      <c r="AM51" s="6">
        <f t="shared" si="14"/>
        <v>1676180</v>
      </c>
      <c r="AN51" s="6">
        <f t="shared" si="15"/>
        <v>34085</v>
      </c>
      <c r="AO51" s="10">
        <f t="shared" si="10"/>
        <v>2.033492822966507E-2</v>
      </c>
    </row>
    <row r="52" spans="1:41" x14ac:dyDescent="0.3">
      <c r="A52" s="3"/>
      <c r="B52" s="3" t="str">
        <f t="shared" si="0"/>
        <v>3213</v>
      </c>
      <c r="C52" s="3">
        <v>141630</v>
      </c>
      <c r="D52" s="3">
        <v>8553213</v>
      </c>
      <c r="E52" s="4" t="s">
        <v>205</v>
      </c>
      <c r="F52" s="4" t="s">
        <v>5</v>
      </c>
      <c r="G52" s="6">
        <v>361</v>
      </c>
      <c r="H52" s="6">
        <v>86009.999999999884</v>
      </c>
      <c r="I52" s="6">
        <v>1546767.9</v>
      </c>
      <c r="J52" s="6">
        <v>1539665</v>
      </c>
      <c r="K52" s="10">
        <f t="shared" si="1"/>
        <v>5.5606274218646438E-2</v>
      </c>
      <c r="M52" s="6">
        <v>1539665</v>
      </c>
      <c r="N52" s="6">
        <f t="shared" si="2"/>
        <v>0</v>
      </c>
      <c r="O52" s="10">
        <f t="shared" si="3"/>
        <v>0</v>
      </c>
      <c r="P52" s="6">
        <v>-5806.6850000000559</v>
      </c>
      <c r="Q52" s="6">
        <v>5806.6850000000559</v>
      </c>
      <c r="R52" s="6">
        <v>0</v>
      </c>
      <c r="S52" s="6">
        <v>0</v>
      </c>
      <c r="T52" s="6">
        <f t="shared" si="4"/>
        <v>0</v>
      </c>
      <c r="V52" s="6">
        <v>1533958.24</v>
      </c>
      <c r="W52" s="6">
        <f t="shared" si="5"/>
        <v>-5706.7600000000093</v>
      </c>
      <c r="X52" s="10">
        <f t="shared" si="6"/>
        <v>-3.7064945946033777E-3</v>
      </c>
      <c r="Y52" s="6">
        <v>-5806.6850000000559</v>
      </c>
      <c r="Z52" s="6">
        <v>-1891.6399999998976</v>
      </c>
      <c r="AA52" s="6">
        <v>1991.5649999999323</v>
      </c>
      <c r="AB52" s="6">
        <v>0</v>
      </c>
      <c r="AC52" s="6">
        <f t="shared" si="7"/>
        <v>-5706.7600000000211</v>
      </c>
      <c r="AE52" s="6">
        <v>1508980</v>
      </c>
      <c r="AF52" s="6">
        <f t="shared" si="11"/>
        <v>30685</v>
      </c>
      <c r="AG52" s="10">
        <f t="shared" si="8"/>
        <v>2.033492822966507E-2</v>
      </c>
      <c r="AI52" s="6">
        <f t="shared" si="12"/>
        <v>1508980</v>
      </c>
      <c r="AJ52" s="6">
        <f t="shared" si="13"/>
        <v>24978.239999999991</v>
      </c>
      <c r="AK52" s="10">
        <f t="shared" si="9"/>
        <v>1.6553062333496793E-2</v>
      </c>
      <c r="AM52" s="6">
        <f t="shared" si="14"/>
        <v>1508980</v>
      </c>
      <c r="AN52" s="6">
        <f t="shared" si="15"/>
        <v>30685</v>
      </c>
      <c r="AO52" s="10">
        <f t="shared" si="10"/>
        <v>2.033492822966507E-2</v>
      </c>
    </row>
    <row r="53" spans="1:41" x14ac:dyDescent="0.3">
      <c r="A53" s="3"/>
      <c r="B53" s="3" t="str">
        <f t="shared" si="0"/>
        <v>3078</v>
      </c>
      <c r="C53" s="3">
        <v>144110</v>
      </c>
      <c r="D53" s="3">
        <v>8553078</v>
      </c>
      <c r="E53" s="4" t="s">
        <v>194</v>
      </c>
      <c r="F53" s="4" t="s">
        <v>5</v>
      </c>
      <c r="G53" s="6">
        <v>96</v>
      </c>
      <c r="H53" s="6">
        <v>28070.000000000015</v>
      </c>
      <c r="I53" s="6">
        <v>508367.80946953665</v>
      </c>
      <c r="J53" s="6">
        <v>508367.80946953665</v>
      </c>
      <c r="K53" s="10">
        <f t="shared" si="1"/>
        <v>5.5215927281646808E-2</v>
      </c>
      <c r="M53" s="6">
        <v>486923.46363936167</v>
      </c>
      <c r="N53" s="6">
        <f t="shared" si="2"/>
        <v>-21444.345830174978</v>
      </c>
      <c r="O53" s="10">
        <f t="shared" si="3"/>
        <v>-4.2182737440734835E-2</v>
      </c>
      <c r="P53" s="6">
        <v>-1544.1600000000326</v>
      </c>
      <c r="Q53" s="6">
        <v>0</v>
      </c>
      <c r="R53" s="6">
        <v>0</v>
      </c>
      <c r="S53" s="6">
        <v>-19900.18583017492</v>
      </c>
      <c r="T53" s="6">
        <f t="shared" si="4"/>
        <v>-21444.345830174952</v>
      </c>
      <c r="V53" s="6">
        <v>491313.46616372844</v>
      </c>
      <c r="W53" s="6">
        <f t="shared" si="5"/>
        <v>-17054.343305808201</v>
      </c>
      <c r="X53" s="10">
        <f t="shared" si="6"/>
        <v>-3.3547252576050769E-2</v>
      </c>
      <c r="Y53" s="6">
        <v>-1544.1600000000326</v>
      </c>
      <c r="Z53" s="6">
        <v>0</v>
      </c>
      <c r="AA53" s="6">
        <v>0</v>
      </c>
      <c r="AB53" s="6">
        <v>-15510.183305808165</v>
      </c>
      <c r="AC53" s="6">
        <f t="shared" si="7"/>
        <v>-17054.343305808197</v>
      </c>
      <c r="AE53" s="6">
        <v>479831.92108452175</v>
      </c>
      <c r="AF53" s="6">
        <f t="shared" si="11"/>
        <v>7091.5425548399216</v>
      </c>
      <c r="AG53" s="10">
        <f t="shared" si="8"/>
        <v>1.4779222146812437E-2</v>
      </c>
      <c r="AI53" s="6">
        <f t="shared" si="12"/>
        <v>479831.92108452175</v>
      </c>
      <c r="AJ53" s="6">
        <f t="shared" si="13"/>
        <v>11481.545079206699</v>
      </c>
      <c r="AK53" s="10">
        <f t="shared" si="9"/>
        <v>2.3928264408203555E-2</v>
      </c>
      <c r="AM53" s="6">
        <f t="shared" si="14"/>
        <v>479831.92108452175</v>
      </c>
      <c r="AN53" s="6">
        <f t="shared" si="15"/>
        <v>28535.8883850149</v>
      </c>
      <c r="AO53" s="10">
        <f t="shared" si="10"/>
        <v>5.9470591953360977E-2</v>
      </c>
    </row>
    <row r="54" spans="1:41" x14ac:dyDescent="0.3">
      <c r="A54" s="3"/>
      <c r="B54" s="3" t="str">
        <f t="shared" si="0"/>
        <v>2036</v>
      </c>
      <c r="C54" s="3">
        <v>119923</v>
      </c>
      <c r="D54" s="3">
        <v>8552036</v>
      </c>
      <c r="E54" s="4" t="s">
        <v>17</v>
      </c>
      <c r="F54" s="4" t="s">
        <v>5</v>
      </c>
      <c r="G54" s="6">
        <v>95</v>
      </c>
      <c r="H54" s="6">
        <v>30080.000000000007</v>
      </c>
      <c r="I54" s="6">
        <v>547570.91866571875</v>
      </c>
      <c r="J54" s="6">
        <v>537405.41866571875</v>
      </c>
      <c r="K54" s="10">
        <f t="shared" si="1"/>
        <v>5.4933523630686557E-2</v>
      </c>
      <c r="M54" s="6">
        <v>494722.54448002804</v>
      </c>
      <c r="N54" s="6">
        <f t="shared" si="2"/>
        <v>-42682.874185690715</v>
      </c>
      <c r="O54" s="10">
        <f t="shared" si="3"/>
        <v>-7.9423974346341047E-2</v>
      </c>
      <c r="P54" s="6">
        <v>-1528.0750000000116</v>
      </c>
      <c r="Q54" s="6">
        <v>0</v>
      </c>
      <c r="R54" s="6">
        <v>0</v>
      </c>
      <c r="S54" s="6">
        <v>-41154.799185690652</v>
      </c>
      <c r="T54" s="6">
        <f t="shared" si="4"/>
        <v>-42682.874185690664</v>
      </c>
      <c r="V54" s="6">
        <v>498964.82549147395</v>
      </c>
      <c r="W54" s="6">
        <f t="shared" si="5"/>
        <v>-38440.593174244801</v>
      </c>
      <c r="X54" s="10">
        <f t="shared" si="6"/>
        <v>-7.1529969440363841E-2</v>
      </c>
      <c r="Y54" s="6">
        <v>-1528.0750000000116</v>
      </c>
      <c r="Z54" s="6">
        <v>0</v>
      </c>
      <c r="AA54" s="6">
        <v>0</v>
      </c>
      <c r="AB54" s="6">
        <v>-36912.518174244724</v>
      </c>
      <c r="AC54" s="6">
        <f t="shared" si="7"/>
        <v>-38440.593174244736</v>
      </c>
      <c r="AE54" s="6">
        <v>487869.62897129031</v>
      </c>
      <c r="AF54" s="6">
        <f t="shared" si="11"/>
        <v>6852.9155087377294</v>
      </c>
      <c r="AG54" s="10">
        <f t="shared" si="8"/>
        <v>1.4046612254154076E-2</v>
      </c>
      <c r="AI54" s="6">
        <f t="shared" si="12"/>
        <v>487869.62897129031</v>
      </c>
      <c r="AJ54" s="6">
        <f t="shared" si="13"/>
        <v>11095.196520183643</v>
      </c>
      <c r="AK54" s="10">
        <f t="shared" si="9"/>
        <v>2.2742134089344106E-2</v>
      </c>
      <c r="AM54" s="6">
        <f t="shared" si="14"/>
        <v>487869.62897129031</v>
      </c>
      <c r="AN54" s="6">
        <f t="shared" si="15"/>
        <v>49535.789694428444</v>
      </c>
      <c r="AO54" s="10">
        <f t="shared" si="10"/>
        <v>0.10153489119394124</v>
      </c>
    </row>
    <row r="55" spans="1:41" x14ac:dyDescent="0.3">
      <c r="A55" s="3"/>
      <c r="B55" s="3" t="str">
        <f t="shared" si="0"/>
        <v>3330</v>
      </c>
      <c r="C55" s="3">
        <v>145972</v>
      </c>
      <c r="D55" s="3">
        <v>8553330</v>
      </c>
      <c r="E55" s="4" t="s">
        <v>215</v>
      </c>
      <c r="F55" s="4" t="s">
        <v>5</v>
      </c>
      <c r="G55" s="6">
        <v>140</v>
      </c>
      <c r="H55" s="6">
        <v>35140.000000000015</v>
      </c>
      <c r="I55" s="6">
        <v>641907.53511506959</v>
      </c>
      <c r="J55" s="6">
        <v>638831.16973506962</v>
      </c>
      <c r="K55" s="10">
        <f t="shared" si="1"/>
        <v>5.4743086936502074E-2</v>
      </c>
      <c r="M55" s="6">
        <v>629612.34934710001</v>
      </c>
      <c r="N55" s="6">
        <f t="shared" si="2"/>
        <v>-9218.8203879696084</v>
      </c>
      <c r="O55" s="10">
        <f t="shared" si="3"/>
        <v>-1.443076171720418E-2</v>
      </c>
      <c r="P55" s="6">
        <v>-2251.9000000000233</v>
      </c>
      <c r="Q55" s="6">
        <v>0</v>
      </c>
      <c r="R55" s="6">
        <v>0</v>
      </c>
      <c r="S55" s="6">
        <v>-6966.920387969597</v>
      </c>
      <c r="T55" s="6">
        <f t="shared" si="4"/>
        <v>-9218.8203879696193</v>
      </c>
      <c r="V55" s="6">
        <v>636084.49483340001</v>
      </c>
      <c r="W55" s="6">
        <f t="shared" si="5"/>
        <v>-2746.6749016696122</v>
      </c>
      <c r="X55" s="10">
        <f t="shared" si="6"/>
        <v>-4.2995317570504402E-3</v>
      </c>
      <c r="Y55" s="6">
        <v>-2251.9000000000233</v>
      </c>
      <c r="Z55" s="6">
        <v>0</v>
      </c>
      <c r="AA55" s="6">
        <v>0</v>
      </c>
      <c r="AB55" s="6">
        <v>-494.77490166959655</v>
      </c>
      <c r="AC55" s="6">
        <f t="shared" si="7"/>
        <v>-2746.6749016696199</v>
      </c>
      <c r="AE55" s="6">
        <v>619157.34508307138</v>
      </c>
      <c r="AF55" s="6">
        <f t="shared" si="11"/>
        <v>10455.004264028626</v>
      </c>
      <c r="AG55" s="10">
        <f t="shared" si="8"/>
        <v>1.6885860027431143E-2</v>
      </c>
      <c r="AI55" s="6">
        <f t="shared" si="12"/>
        <v>619157.34508307138</v>
      </c>
      <c r="AJ55" s="6">
        <f t="shared" si="13"/>
        <v>16927.149750328623</v>
      </c>
      <c r="AK55" s="10">
        <f t="shared" si="9"/>
        <v>2.7339011456058125E-2</v>
      </c>
      <c r="AM55" s="6">
        <f t="shared" si="14"/>
        <v>619157.34508307138</v>
      </c>
      <c r="AN55" s="6">
        <f t="shared" si="15"/>
        <v>19673.824651998235</v>
      </c>
      <c r="AO55" s="10">
        <f t="shared" si="10"/>
        <v>3.1775161529188724E-2</v>
      </c>
    </row>
    <row r="56" spans="1:41" x14ac:dyDescent="0.3">
      <c r="A56" s="3"/>
      <c r="B56" s="3" t="str">
        <f t="shared" si="0"/>
        <v>3342</v>
      </c>
      <c r="C56" s="3">
        <v>146180</v>
      </c>
      <c r="D56" s="3">
        <v>8553342</v>
      </c>
      <c r="E56" s="4" t="s">
        <v>226</v>
      </c>
      <c r="F56" s="4" t="s">
        <v>5</v>
      </c>
      <c r="G56" s="6">
        <v>206</v>
      </c>
      <c r="H56" s="6">
        <v>50009.999999999949</v>
      </c>
      <c r="I56" s="6">
        <v>918694.17449373181</v>
      </c>
      <c r="J56" s="6">
        <v>914171.82449373184</v>
      </c>
      <c r="K56" s="10">
        <f t="shared" si="1"/>
        <v>5.4435960723881967E-2</v>
      </c>
      <c r="M56" s="6">
        <v>904768.93367740011</v>
      </c>
      <c r="N56" s="6">
        <f t="shared" si="2"/>
        <v>-9402.8908163317246</v>
      </c>
      <c r="O56" s="10">
        <f t="shared" si="3"/>
        <v>-1.0285693087882077E-2</v>
      </c>
      <c r="P56" s="6">
        <v>-3313.5100000000093</v>
      </c>
      <c r="Q56" s="6">
        <v>0</v>
      </c>
      <c r="R56" s="6">
        <v>0</v>
      </c>
      <c r="S56" s="6">
        <v>-6089.3808163317071</v>
      </c>
      <c r="T56" s="6">
        <f t="shared" si="4"/>
        <v>-9402.8908163317174</v>
      </c>
      <c r="V56" s="6">
        <v>910858.31449373183</v>
      </c>
      <c r="W56" s="6">
        <f t="shared" si="5"/>
        <v>-3313.5100000000093</v>
      </c>
      <c r="X56" s="10">
        <f t="shared" si="6"/>
        <v>-3.6246030682853636E-3</v>
      </c>
      <c r="Y56" s="6">
        <v>-3313.5100000000093</v>
      </c>
      <c r="Z56" s="6">
        <v>0</v>
      </c>
      <c r="AA56" s="6">
        <v>0</v>
      </c>
      <c r="AB56" s="6">
        <v>0</v>
      </c>
      <c r="AC56" s="6">
        <f t="shared" si="7"/>
        <v>-3313.5100000000093</v>
      </c>
      <c r="AE56" s="6">
        <v>888654.48943583993</v>
      </c>
      <c r="AF56" s="6">
        <f t="shared" si="11"/>
        <v>16114.444241560181</v>
      </c>
      <c r="AG56" s="10">
        <f t="shared" si="8"/>
        <v>1.8133531572873045E-2</v>
      </c>
      <c r="AI56" s="6">
        <f t="shared" si="12"/>
        <v>888654.48943583993</v>
      </c>
      <c r="AJ56" s="6">
        <f t="shared" si="13"/>
        <v>22203.825057891896</v>
      </c>
      <c r="AK56" s="10">
        <f t="shared" si="9"/>
        <v>2.4985891954462457E-2</v>
      </c>
      <c r="AM56" s="6">
        <f t="shared" si="14"/>
        <v>888654.48943583993</v>
      </c>
      <c r="AN56" s="6">
        <f t="shared" si="15"/>
        <v>25517.335057891905</v>
      </c>
      <c r="AO56" s="10">
        <f t="shared" si="10"/>
        <v>2.871457395561184E-2</v>
      </c>
    </row>
    <row r="57" spans="1:41" x14ac:dyDescent="0.3">
      <c r="A57" s="3"/>
      <c r="B57" s="3" t="str">
        <f t="shared" si="0"/>
        <v>3432</v>
      </c>
      <c r="C57" s="3">
        <v>139349</v>
      </c>
      <c r="D57" s="3">
        <v>8553432</v>
      </c>
      <c r="E57" s="4" t="s">
        <v>230</v>
      </c>
      <c r="F57" s="4" t="s">
        <v>5</v>
      </c>
      <c r="G57" s="6">
        <v>408</v>
      </c>
      <c r="H57" s="6">
        <v>94049.999999999913</v>
      </c>
      <c r="I57" s="6">
        <v>1747449.2652173911</v>
      </c>
      <c r="J57" s="6">
        <v>1741367.5652173911</v>
      </c>
      <c r="K57" s="10">
        <f t="shared" si="1"/>
        <v>5.3821305071366204E-2</v>
      </c>
      <c r="M57" s="6">
        <v>1740120</v>
      </c>
      <c r="N57" s="6">
        <f t="shared" si="2"/>
        <v>-1247.5652173911221</v>
      </c>
      <c r="O57" s="10">
        <f t="shared" si="3"/>
        <v>-7.1642842229887118E-4</v>
      </c>
      <c r="P57" s="6">
        <v>-6562.6799999999348</v>
      </c>
      <c r="Q57" s="6">
        <v>5315.1147826085798</v>
      </c>
      <c r="R57" s="6">
        <v>0</v>
      </c>
      <c r="S57" s="6">
        <v>0</v>
      </c>
      <c r="T57" s="6">
        <f t="shared" si="4"/>
        <v>-1247.565217391355</v>
      </c>
      <c r="V57" s="6">
        <v>1734804.8852173914</v>
      </c>
      <c r="W57" s="6">
        <f t="shared" si="5"/>
        <v>-6562.679999999702</v>
      </c>
      <c r="X57" s="10">
        <f t="shared" si="6"/>
        <v>-3.7686931415771611E-3</v>
      </c>
      <c r="Y57" s="6">
        <v>-6562.6799999999348</v>
      </c>
      <c r="Z57" s="6">
        <v>0</v>
      </c>
      <c r="AA57" s="6">
        <v>0</v>
      </c>
      <c r="AB57" s="6">
        <v>0</v>
      </c>
      <c r="AC57" s="6">
        <f t="shared" si="7"/>
        <v>-6562.6799999999348</v>
      </c>
      <c r="AE57" s="6">
        <v>1705440</v>
      </c>
      <c r="AF57" s="6">
        <f t="shared" si="11"/>
        <v>34680</v>
      </c>
      <c r="AG57" s="10">
        <f t="shared" si="8"/>
        <v>2.033492822966507E-2</v>
      </c>
      <c r="AI57" s="6">
        <f t="shared" si="12"/>
        <v>1705440</v>
      </c>
      <c r="AJ57" s="6">
        <f t="shared" si="13"/>
        <v>29364.88521739142</v>
      </c>
      <c r="AK57" s="10">
        <f t="shared" si="9"/>
        <v>1.7218363130565378E-2</v>
      </c>
      <c r="AM57" s="6">
        <f t="shared" si="14"/>
        <v>1705440</v>
      </c>
      <c r="AN57" s="6">
        <f t="shared" si="15"/>
        <v>35927.565217391122</v>
      </c>
      <c r="AO57" s="10">
        <f t="shared" si="10"/>
        <v>2.1066449254967118E-2</v>
      </c>
    </row>
    <row r="58" spans="1:41" x14ac:dyDescent="0.3">
      <c r="A58" s="3"/>
      <c r="B58" s="3" t="str">
        <f t="shared" si="0"/>
        <v>3348</v>
      </c>
      <c r="C58" s="3">
        <v>138296</v>
      </c>
      <c r="D58" s="3">
        <v>8553348</v>
      </c>
      <c r="E58" s="4" t="s">
        <v>229</v>
      </c>
      <c r="F58" s="4" t="s">
        <v>5</v>
      </c>
      <c r="G58" s="6">
        <v>186</v>
      </c>
      <c r="H58" s="6">
        <v>47180.000000000015</v>
      </c>
      <c r="I58" s="6">
        <v>881026.78050094261</v>
      </c>
      <c r="J58" s="6">
        <v>881026.78050094261</v>
      </c>
      <c r="K58" s="10">
        <f t="shared" si="1"/>
        <v>5.3551153091139815E-2</v>
      </c>
      <c r="M58" s="6">
        <v>870241.89235670003</v>
      </c>
      <c r="N58" s="6">
        <f t="shared" si="2"/>
        <v>-10784.888144242577</v>
      </c>
      <c r="O58" s="10">
        <f t="shared" si="3"/>
        <v>-1.2241271642288106E-2</v>
      </c>
      <c r="P58" s="6">
        <v>-2991.8100000000559</v>
      </c>
      <c r="Q58" s="6">
        <v>0</v>
      </c>
      <c r="R58" s="6">
        <v>0</v>
      </c>
      <c r="S58" s="6">
        <v>-7793.0781442425341</v>
      </c>
      <c r="T58" s="6">
        <f t="shared" si="4"/>
        <v>-10784.88814424259</v>
      </c>
      <c r="V58" s="6">
        <v>878034.97050094255</v>
      </c>
      <c r="W58" s="6">
        <f t="shared" si="5"/>
        <v>-2991.8100000000559</v>
      </c>
      <c r="X58" s="10">
        <f t="shared" si="6"/>
        <v>-3.3958218594660017E-3</v>
      </c>
      <c r="Y58" s="6">
        <v>-2991.8100000000559</v>
      </c>
      <c r="Z58" s="6">
        <v>0</v>
      </c>
      <c r="AA58" s="6">
        <v>0</v>
      </c>
      <c r="AB58" s="6">
        <v>0</v>
      </c>
      <c r="AC58" s="6">
        <f t="shared" si="7"/>
        <v>-2991.8100000000559</v>
      </c>
      <c r="AE58" s="6">
        <v>854837.60274710483</v>
      </c>
      <c r="AF58" s="6">
        <f t="shared" si="11"/>
        <v>15404.289609595202</v>
      </c>
      <c r="AG58" s="10">
        <f t="shared" si="8"/>
        <v>1.8020135707755486E-2</v>
      </c>
      <c r="AI58" s="6">
        <f t="shared" si="12"/>
        <v>854837.60274710483</v>
      </c>
      <c r="AJ58" s="6">
        <f t="shared" si="13"/>
        <v>23197.367753837723</v>
      </c>
      <c r="AK58" s="10">
        <f t="shared" si="9"/>
        <v>2.7136578549294858E-2</v>
      </c>
      <c r="AM58" s="6">
        <f t="shared" si="14"/>
        <v>854837.60274710483</v>
      </c>
      <c r="AN58" s="6">
        <f t="shared" si="15"/>
        <v>26189.177753837779</v>
      </c>
      <c r="AO58" s="10">
        <f t="shared" si="10"/>
        <v>3.0636436288806527E-2</v>
      </c>
    </row>
    <row r="59" spans="1:41" x14ac:dyDescent="0.3">
      <c r="A59" s="3"/>
      <c r="B59" s="3" t="str">
        <f t="shared" si="0"/>
        <v>2190</v>
      </c>
      <c r="C59" s="3">
        <v>138173</v>
      </c>
      <c r="D59" s="3">
        <v>8552190</v>
      </c>
      <c r="E59" s="4" t="s">
        <v>149</v>
      </c>
      <c r="F59" s="4" t="s">
        <v>5</v>
      </c>
      <c r="G59" s="6">
        <v>410</v>
      </c>
      <c r="H59" s="6">
        <v>92399.999999999913</v>
      </c>
      <c r="I59" s="6">
        <v>1755906.2</v>
      </c>
      <c r="J59" s="6">
        <v>1748650</v>
      </c>
      <c r="K59" s="10">
        <f t="shared" si="1"/>
        <v>5.2622400900458076E-2</v>
      </c>
      <c r="M59" s="6">
        <v>1748650</v>
      </c>
      <c r="N59" s="6">
        <f t="shared" si="2"/>
        <v>0</v>
      </c>
      <c r="O59" s="10">
        <f t="shared" si="3"/>
        <v>0</v>
      </c>
      <c r="P59" s="6">
        <v>-6594.8500000000931</v>
      </c>
      <c r="Q59" s="6">
        <v>6594.8500000000931</v>
      </c>
      <c r="R59" s="6">
        <v>0</v>
      </c>
      <c r="S59" s="6">
        <v>0</v>
      </c>
      <c r="T59" s="6">
        <f t="shared" si="4"/>
        <v>0</v>
      </c>
      <c r="V59" s="6">
        <v>1742465</v>
      </c>
      <c r="W59" s="6">
        <f t="shared" si="5"/>
        <v>-6185</v>
      </c>
      <c r="X59" s="10">
        <f t="shared" si="6"/>
        <v>-3.5370142681497153E-3</v>
      </c>
      <c r="Y59" s="6">
        <v>-6594.8500000000931</v>
      </c>
      <c r="Z59" s="6">
        <v>-2148.3999999999069</v>
      </c>
      <c r="AA59" s="6">
        <v>2558.24999999992</v>
      </c>
      <c r="AB59" s="6">
        <v>0</v>
      </c>
      <c r="AC59" s="6">
        <f t="shared" si="7"/>
        <v>-6185.00000000008</v>
      </c>
      <c r="AE59" s="6">
        <v>1713800</v>
      </c>
      <c r="AF59" s="6">
        <f t="shared" si="11"/>
        <v>34850</v>
      </c>
      <c r="AG59" s="10">
        <f t="shared" si="8"/>
        <v>2.033492822966507E-2</v>
      </c>
      <c r="AI59" s="6">
        <f t="shared" si="12"/>
        <v>1713800</v>
      </c>
      <c r="AJ59" s="6">
        <f t="shared" si="13"/>
        <v>28665</v>
      </c>
      <c r="AK59" s="10">
        <f t="shared" si="9"/>
        <v>1.6725989030225232E-2</v>
      </c>
      <c r="AM59" s="6">
        <f t="shared" si="14"/>
        <v>1713800</v>
      </c>
      <c r="AN59" s="6">
        <f t="shared" si="15"/>
        <v>34850</v>
      </c>
      <c r="AO59" s="10">
        <f t="shared" si="10"/>
        <v>2.033492822966507E-2</v>
      </c>
    </row>
    <row r="60" spans="1:41" x14ac:dyDescent="0.3">
      <c r="A60" s="3"/>
      <c r="B60" s="3" t="str">
        <f t="shared" si="0"/>
        <v>2083</v>
      </c>
      <c r="C60" s="3">
        <v>143611</v>
      </c>
      <c r="D60" s="3">
        <v>8552083</v>
      </c>
      <c r="E60" s="4" t="s">
        <v>123</v>
      </c>
      <c r="F60" s="4" t="s">
        <v>5</v>
      </c>
      <c r="G60" s="6">
        <v>101</v>
      </c>
      <c r="H60" s="6">
        <v>27300.000000000007</v>
      </c>
      <c r="I60" s="6">
        <v>523921.260626</v>
      </c>
      <c r="J60" s="6">
        <v>521570.66062600003</v>
      </c>
      <c r="K60" s="10">
        <f t="shared" si="1"/>
        <v>5.2107066560690786E-2</v>
      </c>
      <c r="M60" s="6">
        <v>521570.66062600003</v>
      </c>
      <c r="N60" s="6">
        <f t="shared" si="2"/>
        <v>0</v>
      </c>
      <c r="O60" s="10">
        <f t="shared" si="3"/>
        <v>0</v>
      </c>
      <c r="P60" s="6">
        <v>-1624.585000000021</v>
      </c>
      <c r="Q60" s="6">
        <v>0</v>
      </c>
      <c r="R60" s="6">
        <v>1624.5849999999582</v>
      </c>
      <c r="S60" s="6">
        <v>0</v>
      </c>
      <c r="T60" s="6">
        <f t="shared" si="4"/>
        <v>-6.2755134422332048E-11</v>
      </c>
      <c r="V60" s="6">
        <v>520785.81619340001</v>
      </c>
      <c r="W60" s="6">
        <f t="shared" si="5"/>
        <v>-784.84443260001717</v>
      </c>
      <c r="X60" s="10">
        <f t="shared" si="6"/>
        <v>-1.5047710537591022E-3</v>
      </c>
      <c r="Y60" s="6">
        <v>-1624.585000000021</v>
      </c>
      <c r="Z60" s="6">
        <v>0</v>
      </c>
      <c r="AA60" s="6">
        <v>839.74056739995649</v>
      </c>
      <c r="AB60" s="6">
        <v>0</v>
      </c>
      <c r="AC60" s="6">
        <f t="shared" si="7"/>
        <v>-784.84443260006447</v>
      </c>
      <c r="AE60" s="6">
        <v>513722.21629294503</v>
      </c>
      <c r="AF60" s="6">
        <f t="shared" si="11"/>
        <v>7848.4443330549984</v>
      </c>
      <c r="AG60" s="10">
        <f t="shared" si="8"/>
        <v>1.5277603506599178E-2</v>
      </c>
      <c r="AI60" s="6">
        <f t="shared" si="12"/>
        <v>513722.21629294503</v>
      </c>
      <c r="AJ60" s="6">
        <f t="shared" si="13"/>
        <v>7063.5999004549813</v>
      </c>
      <c r="AK60" s="10">
        <f t="shared" si="9"/>
        <v>1.3749843157312537E-2</v>
      </c>
      <c r="AM60" s="6">
        <f t="shared" si="14"/>
        <v>513722.21629294503</v>
      </c>
      <c r="AN60" s="6">
        <f t="shared" si="15"/>
        <v>7848.4443330549984</v>
      </c>
      <c r="AO60" s="10">
        <f t="shared" si="10"/>
        <v>1.5277603506599178E-2</v>
      </c>
    </row>
    <row r="61" spans="1:41" x14ac:dyDescent="0.3">
      <c r="A61" s="3"/>
      <c r="B61" s="3" t="str">
        <f t="shared" si="0"/>
        <v>2338</v>
      </c>
      <c r="C61" s="3">
        <v>139859</v>
      </c>
      <c r="D61" s="3">
        <v>8552338</v>
      </c>
      <c r="E61" s="4" t="s">
        <v>158</v>
      </c>
      <c r="F61" s="4" t="s">
        <v>5</v>
      </c>
      <c r="G61" s="6">
        <v>209</v>
      </c>
      <c r="H61" s="6">
        <v>49409.999999999985</v>
      </c>
      <c r="I61" s="6">
        <v>949294.38561793161</v>
      </c>
      <c r="J61" s="6">
        <v>945948.43561793165</v>
      </c>
      <c r="K61" s="10">
        <f t="shared" si="1"/>
        <v>5.2049185951771063E-2</v>
      </c>
      <c r="M61" s="6">
        <v>929020.12151910004</v>
      </c>
      <c r="N61" s="6">
        <f t="shared" si="2"/>
        <v>-16928.314098831615</v>
      </c>
      <c r="O61" s="10">
        <f t="shared" si="3"/>
        <v>-1.7895599232925798E-2</v>
      </c>
      <c r="P61" s="6">
        <v>-3361.765000000014</v>
      </c>
      <c r="Q61" s="6">
        <v>0</v>
      </c>
      <c r="R61" s="6">
        <v>0</v>
      </c>
      <c r="S61" s="6">
        <v>-13566.549098831552</v>
      </c>
      <c r="T61" s="6">
        <f t="shared" si="4"/>
        <v>-16928.314098831564</v>
      </c>
      <c r="V61" s="6">
        <v>939304.51092140004</v>
      </c>
      <c r="W61" s="6">
        <f t="shared" si="5"/>
        <v>-6643.9246965316124</v>
      </c>
      <c r="X61" s="10">
        <f t="shared" si="6"/>
        <v>-7.0235590507547411E-3</v>
      </c>
      <c r="Y61" s="6">
        <v>-3361.765000000014</v>
      </c>
      <c r="Z61" s="6">
        <v>0</v>
      </c>
      <c r="AA61" s="6">
        <v>0</v>
      </c>
      <c r="AB61" s="6">
        <v>-3282.1596965315512</v>
      </c>
      <c r="AC61" s="6">
        <f t="shared" si="7"/>
        <v>-6643.9246965315651</v>
      </c>
      <c r="AE61" s="6">
        <v>912406.87712052057</v>
      </c>
      <c r="AF61" s="6">
        <f t="shared" si="11"/>
        <v>16613.244398579467</v>
      </c>
      <c r="AG61" s="10">
        <f t="shared" si="8"/>
        <v>1.8208153418362509E-2</v>
      </c>
      <c r="AI61" s="6">
        <f t="shared" si="12"/>
        <v>912406.87712052057</v>
      </c>
      <c r="AJ61" s="6">
        <f t="shared" si="13"/>
        <v>26897.63380087947</v>
      </c>
      <c r="AK61" s="10">
        <f t="shared" si="9"/>
        <v>2.9479867453176309E-2</v>
      </c>
      <c r="AM61" s="6">
        <f t="shared" si="14"/>
        <v>912406.87712052057</v>
      </c>
      <c r="AN61" s="6">
        <f t="shared" si="15"/>
        <v>33541.558497411082</v>
      </c>
      <c r="AO61" s="10">
        <f t="shared" si="10"/>
        <v>3.676162394047864E-2</v>
      </c>
    </row>
    <row r="62" spans="1:41" x14ac:dyDescent="0.3">
      <c r="A62" s="3"/>
      <c r="B62" s="3" t="str">
        <f t="shared" si="0"/>
        <v>2001</v>
      </c>
      <c r="C62" s="3">
        <v>119903</v>
      </c>
      <c r="D62" s="3">
        <v>8552001</v>
      </c>
      <c r="E62" s="4" t="s">
        <v>4</v>
      </c>
      <c r="F62" s="4" t="s">
        <v>5</v>
      </c>
      <c r="G62" s="6">
        <v>374</v>
      </c>
      <c r="H62" s="6">
        <v>83939.999999999942</v>
      </c>
      <c r="I62" s="6">
        <v>1622959.5</v>
      </c>
      <c r="J62" s="6">
        <v>1595110</v>
      </c>
      <c r="K62" s="10">
        <f t="shared" si="1"/>
        <v>5.1720329435207685E-2</v>
      </c>
      <c r="M62" s="6">
        <v>1595110</v>
      </c>
      <c r="N62" s="6">
        <f t="shared" si="2"/>
        <v>0</v>
      </c>
      <c r="O62" s="10">
        <f t="shared" si="3"/>
        <v>0</v>
      </c>
      <c r="P62" s="6">
        <v>-6015.7900000000373</v>
      </c>
      <c r="Q62" s="6">
        <v>6015.7900000000373</v>
      </c>
      <c r="R62" s="6">
        <v>0</v>
      </c>
      <c r="S62" s="6">
        <v>0</v>
      </c>
      <c r="T62" s="6">
        <f t="shared" si="4"/>
        <v>0</v>
      </c>
      <c r="V62" s="6">
        <v>1589276.3599999999</v>
      </c>
      <c r="W62" s="6">
        <f t="shared" si="5"/>
        <v>-5833.6400000001304</v>
      </c>
      <c r="X62" s="10">
        <f t="shared" si="6"/>
        <v>-3.6572023246046544E-3</v>
      </c>
      <c r="Y62" s="6">
        <v>-6015.7900000000373</v>
      </c>
      <c r="Z62" s="6">
        <v>-1959.7600000000093</v>
      </c>
      <c r="AA62" s="6">
        <v>2141.9099999999307</v>
      </c>
      <c r="AB62" s="6">
        <v>0</v>
      </c>
      <c r="AC62" s="6">
        <f t="shared" si="7"/>
        <v>-5833.6400000001158</v>
      </c>
      <c r="AE62" s="6">
        <v>1563320</v>
      </c>
      <c r="AF62" s="6">
        <f t="shared" si="11"/>
        <v>31790</v>
      </c>
      <c r="AG62" s="10">
        <f t="shared" si="8"/>
        <v>2.033492822966507E-2</v>
      </c>
      <c r="AI62" s="6">
        <f t="shared" si="12"/>
        <v>1563320</v>
      </c>
      <c r="AJ62" s="6">
        <f t="shared" si="13"/>
        <v>25956.35999999987</v>
      </c>
      <c r="AK62" s="10">
        <f t="shared" si="9"/>
        <v>1.6603356958268218E-2</v>
      </c>
      <c r="AM62" s="6">
        <f t="shared" si="14"/>
        <v>1563320</v>
      </c>
      <c r="AN62" s="6">
        <f t="shared" si="15"/>
        <v>31790</v>
      </c>
      <c r="AO62" s="10">
        <f t="shared" si="10"/>
        <v>2.033492822966507E-2</v>
      </c>
    </row>
    <row r="63" spans="1:41" x14ac:dyDescent="0.3">
      <c r="A63" s="3"/>
      <c r="B63" s="3" t="str">
        <f t="shared" si="0"/>
        <v>3335</v>
      </c>
      <c r="C63" s="3">
        <v>146133</v>
      </c>
      <c r="D63" s="3">
        <v>8553335</v>
      </c>
      <c r="E63" s="4" t="s">
        <v>220</v>
      </c>
      <c r="F63" s="4" t="s">
        <v>5</v>
      </c>
      <c r="G63" s="6">
        <v>201</v>
      </c>
      <c r="H63" s="6">
        <v>47160.000000000007</v>
      </c>
      <c r="I63" s="6">
        <v>914670.38067999994</v>
      </c>
      <c r="J63" s="6">
        <v>910711.27902999998</v>
      </c>
      <c r="K63" s="10">
        <f t="shared" si="1"/>
        <v>5.1559557405739441E-2</v>
      </c>
      <c r="M63" s="6">
        <v>910711.27902999986</v>
      </c>
      <c r="N63" s="6">
        <f t="shared" si="2"/>
        <v>0</v>
      </c>
      <c r="O63" s="10">
        <f t="shared" si="3"/>
        <v>0</v>
      </c>
      <c r="P63" s="6">
        <v>-3233.0849999999627</v>
      </c>
      <c r="Q63" s="6">
        <v>0</v>
      </c>
      <c r="R63" s="6">
        <v>3233.0849999999155</v>
      </c>
      <c r="S63" s="6">
        <v>0</v>
      </c>
      <c r="T63" s="6">
        <f t="shared" si="4"/>
        <v>-4.7293724492192268E-11</v>
      </c>
      <c r="V63" s="6">
        <v>909163.41377699992</v>
      </c>
      <c r="W63" s="6">
        <f t="shared" si="5"/>
        <v>-1547.8652530000545</v>
      </c>
      <c r="X63" s="10">
        <f t="shared" si="6"/>
        <v>-1.6996223596227864E-3</v>
      </c>
      <c r="Y63" s="6">
        <v>-3233.0849999999627</v>
      </c>
      <c r="Z63" s="6">
        <v>0</v>
      </c>
      <c r="AA63" s="6">
        <v>1685.2197469999155</v>
      </c>
      <c r="AB63" s="6">
        <v>0</v>
      </c>
      <c r="AC63" s="6">
        <f t="shared" si="7"/>
        <v>-1547.8652530000472</v>
      </c>
      <c r="AE63" s="6">
        <v>895232.62643774389</v>
      </c>
      <c r="AF63" s="6">
        <f t="shared" si="11"/>
        <v>15478.652592255967</v>
      </c>
      <c r="AG63" s="10">
        <f t="shared" si="8"/>
        <v>1.7290089899703157E-2</v>
      </c>
      <c r="AI63" s="6">
        <f t="shared" si="12"/>
        <v>895232.62643774389</v>
      </c>
      <c r="AJ63" s="6">
        <f t="shared" si="13"/>
        <v>13930.787339256029</v>
      </c>
      <c r="AK63" s="10">
        <f t="shared" si="9"/>
        <v>1.5561080916687078E-2</v>
      </c>
      <c r="AM63" s="6">
        <f t="shared" si="14"/>
        <v>895232.62643774389</v>
      </c>
      <c r="AN63" s="6">
        <f t="shared" si="15"/>
        <v>15478.652592256083</v>
      </c>
      <c r="AO63" s="10">
        <f t="shared" si="10"/>
        <v>1.7290089899703289E-2</v>
      </c>
    </row>
    <row r="64" spans="1:41" x14ac:dyDescent="0.3">
      <c r="A64" s="3"/>
      <c r="B64" s="3" t="str">
        <f t="shared" si="0"/>
        <v>2157</v>
      </c>
      <c r="C64" s="3">
        <v>138806</v>
      </c>
      <c r="D64" s="3">
        <v>8552157</v>
      </c>
      <c r="E64" s="4" t="s">
        <v>133</v>
      </c>
      <c r="F64" s="4" t="s">
        <v>5</v>
      </c>
      <c r="G64" s="6">
        <v>353</v>
      </c>
      <c r="H64" s="6">
        <v>79229.999999999985</v>
      </c>
      <c r="I64" s="6">
        <v>1537777.9409048671</v>
      </c>
      <c r="J64" s="6">
        <v>1532003.6409048671</v>
      </c>
      <c r="K64" s="10">
        <f t="shared" si="1"/>
        <v>5.152239337844778E-2</v>
      </c>
      <c r="M64" s="6">
        <v>1517639.9035038999</v>
      </c>
      <c r="N64" s="6">
        <f t="shared" si="2"/>
        <v>-14363.737400967162</v>
      </c>
      <c r="O64" s="10">
        <f t="shared" si="3"/>
        <v>-9.3757854207731015E-3</v>
      </c>
      <c r="P64" s="6">
        <v>-5678.0050000001211</v>
      </c>
      <c r="Q64" s="6">
        <v>0</v>
      </c>
      <c r="R64" s="6">
        <v>0</v>
      </c>
      <c r="S64" s="6">
        <v>-8685.7324009673885</v>
      </c>
      <c r="T64" s="6">
        <f t="shared" si="4"/>
        <v>-14363.73740096751</v>
      </c>
      <c r="V64" s="6">
        <v>1526325.6359048672</v>
      </c>
      <c r="W64" s="6">
        <f t="shared" si="5"/>
        <v>-5678.0049999998882</v>
      </c>
      <c r="X64" s="10">
        <f t="shared" si="6"/>
        <v>-3.7062607740580922E-3</v>
      </c>
      <c r="Y64" s="6">
        <v>-5678.0050000001211</v>
      </c>
      <c r="Z64" s="6">
        <v>0</v>
      </c>
      <c r="AA64" s="6">
        <v>0</v>
      </c>
      <c r="AB64" s="6">
        <v>0</v>
      </c>
      <c r="AC64" s="6">
        <f t="shared" si="7"/>
        <v>-5678.0050000001211</v>
      </c>
      <c r="AE64" s="6">
        <v>1488919.8858678997</v>
      </c>
      <c r="AF64" s="6">
        <f t="shared" si="11"/>
        <v>28720.017636000179</v>
      </c>
      <c r="AG64" s="10">
        <f t="shared" si="8"/>
        <v>1.9289162505381624E-2</v>
      </c>
      <c r="AI64" s="6">
        <f t="shared" si="12"/>
        <v>1488919.8858678997</v>
      </c>
      <c r="AJ64" s="6">
        <f t="shared" si="13"/>
        <v>37405.750036967453</v>
      </c>
      <c r="AK64" s="10">
        <f t="shared" si="9"/>
        <v>2.5122741923191812E-2</v>
      </c>
      <c r="AM64" s="6">
        <f t="shared" si="14"/>
        <v>1488919.8858678997</v>
      </c>
      <c r="AN64" s="6">
        <f t="shared" si="15"/>
        <v>43083.755036967341</v>
      </c>
      <c r="AO64" s="10">
        <f t="shared" si="10"/>
        <v>2.8936247978079477E-2</v>
      </c>
    </row>
    <row r="65" spans="1:41" x14ac:dyDescent="0.3">
      <c r="A65" s="3"/>
      <c r="B65" s="3" t="str">
        <f t="shared" si="0"/>
        <v>2149</v>
      </c>
      <c r="C65" s="3">
        <v>143248</v>
      </c>
      <c r="D65" s="3">
        <v>8552149</v>
      </c>
      <c r="E65" s="4" t="s">
        <v>132</v>
      </c>
      <c r="F65" s="4" t="s">
        <v>5</v>
      </c>
      <c r="G65" s="6">
        <v>259</v>
      </c>
      <c r="H65" s="6">
        <v>56600.000000000051</v>
      </c>
      <c r="I65" s="6">
        <v>1109055.1499999999</v>
      </c>
      <c r="J65" s="6">
        <v>1104635</v>
      </c>
      <c r="K65" s="10">
        <f t="shared" si="1"/>
        <v>5.1034432327373494E-2</v>
      </c>
      <c r="M65" s="6">
        <v>1104635</v>
      </c>
      <c r="N65" s="6">
        <f t="shared" si="2"/>
        <v>0</v>
      </c>
      <c r="O65" s="10">
        <f t="shared" si="3"/>
        <v>0</v>
      </c>
      <c r="P65" s="6">
        <v>-4166.015000000014</v>
      </c>
      <c r="Q65" s="6">
        <v>4166.0149999998976</v>
      </c>
      <c r="R65" s="6">
        <v>0</v>
      </c>
      <c r="S65" s="6">
        <v>0</v>
      </c>
      <c r="T65" s="6">
        <f t="shared" si="4"/>
        <v>-1.1641532182693481E-10</v>
      </c>
      <c r="V65" s="6">
        <v>1099923.7600000002</v>
      </c>
      <c r="W65" s="6">
        <f t="shared" si="5"/>
        <v>-4711.2399999997579</v>
      </c>
      <c r="X65" s="10">
        <f t="shared" si="6"/>
        <v>-4.2649744033094713E-3</v>
      </c>
      <c r="Y65" s="6">
        <v>-4166.015000000014</v>
      </c>
      <c r="Z65" s="6">
        <v>-1357.160000000149</v>
      </c>
      <c r="AA65" s="6">
        <v>811.93500000018639</v>
      </c>
      <c r="AB65" s="6">
        <v>0</v>
      </c>
      <c r="AC65" s="6">
        <f t="shared" si="7"/>
        <v>-4711.2399999999761</v>
      </c>
      <c r="AE65" s="6">
        <v>1082620</v>
      </c>
      <c r="AF65" s="6">
        <f t="shared" si="11"/>
        <v>22015</v>
      </c>
      <c r="AG65" s="10">
        <f t="shared" si="8"/>
        <v>2.033492822966507E-2</v>
      </c>
      <c r="AI65" s="6">
        <f t="shared" si="12"/>
        <v>1082620</v>
      </c>
      <c r="AJ65" s="6">
        <f t="shared" si="13"/>
        <v>17303.760000000242</v>
      </c>
      <c r="AK65" s="10">
        <f t="shared" si="9"/>
        <v>1.5983225877962942E-2</v>
      </c>
      <c r="AM65" s="6">
        <f t="shared" si="14"/>
        <v>1082620</v>
      </c>
      <c r="AN65" s="6">
        <f t="shared" si="15"/>
        <v>22015</v>
      </c>
      <c r="AO65" s="10">
        <f t="shared" si="10"/>
        <v>2.033492822966507E-2</v>
      </c>
    </row>
    <row r="66" spans="1:41" x14ac:dyDescent="0.3">
      <c r="A66" s="3"/>
      <c r="B66" s="3" t="str">
        <f t="shared" si="0"/>
        <v>2326</v>
      </c>
      <c r="C66" s="3">
        <v>140101</v>
      </c>
      <c r="D66" s="3">
        <v>8552326</v>
      </c>
      <c r="E66" s="4" t="s">
        <v>154</v>
      </c>
      <c r="F66" s="4" t="s">
        <v>5</v>
      </c>
      <c r="G66" s="6">
        <v>369</v>
      </c>
      <c r="H66" s="6">
        <v>79819.999999999956</v>
      </c>
      <c r="I66" s="6">
        <v>1579161</v>
      </c>
      <c r="J66" s="6">
        <v>1573785</v>
      </c>
      <c r="K66" s="10">
        <f t="shared" si="1"/>
        <v>5.0545827816163111E-2</v>
      </c>
      <c r="M66" s="6">
        <v>1573785</v>
      </c>
      <c r="N66" s="6">
        <f t="shared" si="2"/>
        <v>0</v>
      </c>
      <c r="O66" s="10">
        <f t="shared" si="3"/>
        <v>0</v>
      </c>
      <c r="P66" s="6">
        <v>-5935.3649999999907</v>
      </c>
      <c r="Q66" s="6">
        <v>5935.3649999999907</v>
      </c>
      <c r="R66" s="6">
        <v>0</v>
      </c>
      <c r="S66" s="6">
        <v>0</v>
      </c>
      <c r="T66" s="6">
        <f t="shared" si="4"/>
        <v>0</v>
      </c>
      <c r="V66" s="6">
        <v>1568000.1600000001</v>
      </c>
      <c r="W66" s="6">
        <f t="shared" si="5"/>
        <v>-5784.839999999851</v>
      </c>
      <c r="X66" s="10">
        <f t="shared" si="6"/>
        <v>-3.6757498641808448E-3</v>
      </c>
      <c r="Y66" s="6">
        <v>-5935.3649999999907</v>
      </c>
      <c r="Z66" s="6">
        <v>-1933.5600000000559</v>
      </c>
      <c r="AA66" s="6">
        <v>2084.0850000001001</v>
      </c>
      <c r="AB66" s="6">
        <v>0</v>
      </c>
      <c r="AC66" s="6">
        <f t="shared" si="7"/>
        <v>-5784.8399999999465</v>
      </c>
      <c r="AE66" s="6">
        <v>1542420</v>
      </c>
      <c r="AF66" s="6">
        <f t="shared" si="11"/>
        <v>31365</v>
      </c>
      <c r="AG66" s="10">
        <f t="shared" si="8"/>
        <v>2.033492822966507E-2</v>
      </c>
      <c r="AI66" s="6">
        <f t="shared" si="12"/>
        <v>1542420</v>
      </c>
      <c r="AJ66" s="6">
        <f t="shared" si="13"/>
        <v>25580.160000000149</v>
      </c>
      <c r="AK66" s="10">
        <f t="shared" si="9"/>
        <v>1.6584432255805907E-2</v>
      </c>
      <c r="AM66" s="6">
        <f t="shared" si="14"/>
        <v>1542420</v>
      </c>
      <c r="AN66" s="6">
        <f t="shared" si="15"/>
        <v>31365</v>
      </c>
      <c r="AO66" s="10">
        <f t="shared" si="10"/>
        <v>2.033492822966507E-2</v>
      </c>
    </row>
    <row r="67" spans="1:41" x14ac:dyDescent="0.3">
      <c r="A67" s="3"/>
      <c r="B67" s="3" t="str">
        <f t="shared" si="0"/>
        <v>2056</v>
      </c>
      <c r="C67" s="3">
        <v>119934</v>
      </c>
      <c r="D67" s="3">
        <v>8552056</v>
      </c>
      <c r="E67" s="4" t="s">
        <v>25</v>
      </c>
      <c r="F67" s="4" t="s">
        <v>5</v>
      </c>
      <c r="G67" s="6">
        <v>49</v>
      </c>
      <c r="H67" s="6">
        <v>16169.999999999995</v>
      </c>
      <c r="I67" s="6">
        <v>325743.45820238843</v>
      </c>
      <c r="J67" s="6">
        <v>320389.95820238843</v>
      </c>
      <c r="K67" s="10">
        <f t="shared" si="1"/>
        <v>4.9640290826511009E-2</v>
      </c>
      <c r="M67" s="6">
        <v>316923.49269290001</v>
      </c>
      <c r="N67" s="6">
        <f t="shared" si="2"/>
        <v>-3466.465509488422</v>
      </c>
      <c r="O67" s="10">
        <f t="shared" si="3"/>
        <v>-1.0819519840564654E-2</v>
      </c>
      <c r="P67" s="6">
        <v>-788.16500000000815</v>
      </c>
      <c r="Q67" s="6">
        <v>0</v>
      </c>
      <c r="R67" s="6">
        <v>0</v>
      </c>
      <c r="S67" s="6">
        <v>-2678.3005094884184</v>
      </c>
      <c r="T67" s="6">
        <f t="shared" si="4"/>
        <v>-3466.4655094884265</v>
      </c>
      <c r="V67" s="6">
        <v>319414.29132660001</v>
      </c>
      <c r="W67" s="6">
        <f t="shared" si="5"/>
        <v>-975.66687578841811</v>
      </c>
      <c r="X67" s="10">
        <f t="shared" si="6"/>
        <v>-3.0452479886154708E-3</v>
      </c>
      <c r="Y67" s="6">
        <v>-788.16500000000815</v>
      </c>
      <c r="Z67" s="6">
        <v>0</v>
      </c>
      <c r="AA67" s="6">
        <v>0</v>
      </c>
      <c r="AB67" s="6">
        <v>-187.50187578841786</v>
      </c>
      <c r="AC67" s="6">
        <f t="shared" si="7"/>
        <v>-975.66687578842607</v>
      </c>
      <c r="AE67" s="6">
        <v>312899.89488500002</v>
      </c>
      <c r="AF67" s="6">
        <f t="shared" si="11"/>
        <v>4023.5978078999906</v>
      </c>
      <c r="AG67" s="10">
        <f t="shared" si="8"/>
        <v>1.2859057716778019E-2</v>
      </c>
      <c r="AI67" s="6">
        <f t="shared" si="12"/>
        <v>312899.89488500002</v>
      </c>
      <c r="AJ67" s="6">
        <f t="shared" si="13"/>
        <v>6514.3964415999944</v>
      </c>
      <c r="AK67" s="10">
        <f t="shared" si="9"/>
        <v>2.0819426749869085E-2</v>
      </c>
      <c r="AM67" s="6">
        <f t="shared" si="14"/>
        <v>312899.89488500002</v>
      </c>
      <c r="AN67" s="6">
        <f t="shared" si="15"/>
        <v>7490.0633173884125</v>
      </c>
      <c r="AO67" s="10">
        <f t="shared" si="10"/>
        <v>2.3937570577136923E-2</v>
      </c>
    </row>
    <row r="68" spans="1:41" x14ac:dyDescent="0.3">
      <c r="A68" s="3"/>
      <c r="B68" s="3" t="str">
        <f t="shared" si="0"/>
        <v>2051</v>
      </c>
      <c r="C68" s="3">
        <v>119931</v>
      </c>
      <c r="D68" s="3">
        <v>8552051</v>
      </c>
      <c r="E68" s="4" t="s">
        <v>23</v>
      </c>
      <c r="F68" s="4" t="s">
        <v>5</v>
      </c>
      <c r="G68" s="6">
        <v>310</v>
      </c>
      <c r="H68" s="6">
        <v>66690.000000000058</v>
      </c>
      <c r="I68" s="6">
        <v>1346351.5</v>
      </c>
      <c r="J68" s="6">
        <v>1322150</v>
      </c>
      <c r="K68" s="10">
        <f t="shared" si="1"/>
        <v>4.9533869869792593E-2</v>
      </c>
      <c r="M68" s="6">
        <v>1322150</v>
      </c>
      <c r="N68" s="6">
        <f t="shared" si="2"/>
        <v>0</v>
      </c>
      <c r="O68" s="10">
        <f t="shared" si="3"/>
        <v>0</v>
      </c>
      <c r="P68" s="6">
        <v>-4986.3499999999767</v>
      </c>
      <c r="Q68" s="6">
        <v>4986.3499999998603</v>
      </c>
      <c r="R68" s="6">
        <v>0</v>
      </c>
      <c r="S68" s="6">
        <v>0</v>
      </c>
      <c r="T68" s="6">
        <f t="shared" si="4"/>
        <v>-1.1641532182693481E-10</v>
      </c>
      <c r="V68" s="6">
        <v>1316941</v>
      </c>
      <c r="W68" s="6">
        <f t="shared" si="5"/>
        <v>-5209</v>
      </c>
      <c r="X68" s="10">
        <f t="shared" si="6"/>
        <v>-3.939795030821011E-3</v>
      </c>
      <c r="Y68" s="6">
        <v>-4986.3499999999767</v>
      </c>
      <c r="Z68" s="6">
        <v>-1624.4000000001397</v>
      </c>
      <c r="AA68" s="6">
        <v>1401.7499999999427</v>
      </c>
      <c r="AB68" s="6">
        <v>0</v>
      </c>
      <c r="AC68" s="6">
        <f t="shared" si="7"/>
        <v>-5209.0000000001737</v>
      </c>
      <c r="AE68" s="6">
        <v>1295800</v>
      </c>
      <c r="AF68" s="6">
        <f t="shared" si="11"/>
        <v>26350</v>
      </c>
      <c r="AG68" s="10">
        <f t="shared" si="8"/>
        <v>2.033492822966507E-2</v>
      </c>
      <c r="AI68" s="6">
        <f t="shared" si="12"/>
        <v>1295800</v>
      </c>
      <c r="AJ68" s="6">
        <f t="shared" si="13"/>
        <v>21141</v>
      </c>
      <c r="AK68" s="10">
        <f t="shared" si="9"/>
        <v>1.6315017749652723E-2</v>
      </c>
      <c r="AM68" s="6">
        <f t="shared" si="14"/>
        <v>1295800</v>
      </c>
      <c r="AN68" s="6">
        <f t="shared" si="15"/>
        <v>26350</v>
      </c>
      <c r="AO68" s="10">
        <f t="shared" si="10"/>
        <v>2.033492822966507E-2</v>
      </c>
    </row>
    <row r="69" spans="1:41" x14ac:dyDescent="0.3">
      <c r="A69" s="3"/>
      <c r="B69" s="3" t="str">
        <f t="shared" ref="B69:B132" si="16">RIGHT(D69,4)</f>
        <v>2012</v>
      </c>
      <c r="C69" s="3">
        <v>140608</v>
      </c>
      <c r="D69" s="3">
        <v>8552012</v>
      </c>
      <c r="E69" s="4" t="s">
        <v>99</v>
      </c>
      <c r="F69" s="4" t="s">
        <v>5</v>
      </c>
      <c r="G69" s="6">
        <v>419</v>
      </c>
      <c r="H69" s="6">
        <v>88120.000000000029</v>
      </c>
      <c r="I69" s="6">
        <v>1796539.6</v>
      </c>
      <c r="J69" s="6">
        <v>1787035</v>
      </c>
      <c r="K69" s="10">
        <f t="shared" ref="K69:K132" si="17">H69/I69</f>
        <v>4.9049851169437081E-2</v>
      </c>
      <c r="M69" s="6">
        <v>1787035</v>
      </c>
      <c r="N69" s="6">
        <f t="shared" ref="N69:N132" si="18">+M69-J69</f>
        <v>0</v>
      </c>
      <c r="O69" s="10">
        <f t="shared" ref="O69:O132" si="19">+N69/J69</f>
        <v>0</v>
      </c>
      <c r="P69" s="6">
        <v>-6739.6149999999907</v>
      </c>
      <c r="Q69" s="6">
        <v>6739.6149999999907</v>
      </c>
      <c r="R69" s="6">
        <v>0</v>
      </c>
      <c r="S69" s="6">
        <v>0</v>
      </c>
      <c r="T69" s="6">
        <f t="shared" ref="T69:T132" si="20">SUM(P69:S69)</f>
        <v>0</v>
      </c>
      <c r="V69" s="6">
        <v>1780762.16</v>
      </c>
      <c r="W69" s="6">
        <f t="shared" ref="W69:W132" si="21">+V69-$J69</f>
        <v>-6272.8400000000838</v>
      </c>
      <c r="X69" s="10">
        <f t="shared" ref="X69:X132" si="22">+W69/$J69</f>
        <v>-3.5101942603251103E-3</v>
      </c>
      <c r="Y69" s="6">
        <v>-6739.6149999999907</v>
      </c>
      <c r="Z69" s="6">
        <v>-2195.559999999823</v>
      </c>
      <c r="AA69" s="6">
        <v>2662.3349999997286</v>
      </c>
      <c r="AB69" s="6">
        <v>0</v>
      </c>
      <c r="AC69" s="6">
        <f t="shared" ref="AC69:AC132" si="23">SUM(Y69:AB69)</f>
        <v>-6272.8400000000856</v>
      </c>
      <c r="AE69" s="6">
        <v>1751420</v>
      </c>
      <c r="AF69" s="6">
        <f t="shared" si="11"/>
        <v>35615</v>
      </c>
      <c r="AG69" s="10">
        <f t="shared" ref="AG69:AG132" si="24">+AF69/$AE69</f>
        <v>2.033492822966507E-2</v>
      </c>
      <c r="AI69" s="6">
        <f t="shared" si="12"/>
        <v>1751420</v>
      </c>
      <c r="AJ69" s="6">
        <f t="shared" si="13"/>
        <v>29342.159999999916</v>
      </c>
      <c r="AK69" s="10">
        <f t="shared" ref="AK69:AK132" si="25">+AJ69/$AE69</f>
        <v>1.6753354420984069E-2</v>
      </c>
      <c r="AM69" s="6">
        <f t="shared" si="14"/>
        <v>1751420</v>
      </c>
      <c r="AN69" s="6">
        <f t="shared" si="15"/>
        <v>35615</v>
      </c>
      <c r="AO69" s="10">
        <f t="shared" ref="AO69:AO132" si="26">+AN69/$AE69</f>
        <v>2.033492822966507E-2</v>
      </c>
    </row>
    <row r="70" spans="1:41" x14ac:dyDescent="0.3">
      <c r="A70" s="3"/>
      <c r="B70" s="3" t="str">
        <f t="shared" si="16"/>
        <v>3338</v>
      </c>
      <c r="C70" s="3">
        <v>146105</v>
      </c>
      <c r="D70" s="3">
        <v>8553338</v>
      </c>
      <c r="E70" s="4" t="s">
        <v>222</v>
      </c>
      <c r="F70" s="4" t="s">
        <v>5</v>
      </c>
      <c r="G70" s="6">
        <v>141</v>
      </c>
      <c r="H70" s="6">
        <v>32179.999999999982</v>
      </c>
      <c r="I70" s="6">
        <v>660827.50521512388</v>
      </c>
      <c r="J70" s="6">
        <v>660827.50521512388</v>
      </c>
      <c r="K70" s="10">
        <f t="shared" si="17"/>
        <v>4.8696520265941713E-2</v>
      </c>
      <c r="M70" s="6">
        <v>655003.41905949998</v>
      </c>
      <c r="N70" s="6">
        <f t="shared" si="18"/>
        <v>-5824.086155623896</v>
      </c>
      <c r="O70" s="10">
        <f t="shared" si="19"/>
        <v>-8.813322856057482E-3</v>
      </c>
      <c r="P70" s="6">
        <v>-2267.984999999986</v>
      </c>
      <c r="Q70" s="6">
        <v>0</v>
      </c>
      <c r="R70" s="6">
        <v>0</v>
      </c>
      <c r="S70" s="6">
        <v>-3556.1011556239</v>
      </c>
      <c r="T70" s="6">
        <f t="shared" si="20"/>
        <v>-5824.086155623886</v>
      </c>
      <c r="V70" s="6">
        <v>658559.52021512389</v>
      </c>
      <c r="W70" s="6">
        <f t="shared" si="21"/>
        <v>-2267.984999999986</v>
      </c>
      <c r="X70" s="10">
        <f t="shared" si="22"/>
        <v>-3.4320378345354626E-3</v>
      </c>
      <c r="Y70" s="6">
        <v>-2267.984999999986</v>
      </c>
      <c r="Z70" s="6">
        <v>0</v>
      </c>
      <c r="AA70" s="6">
        <v>0</v>
      </c>
      <c r="AB70" s="6">
        <v>0</v>
      </c>
      <c r="AC70" s="6">
        <f t="shared" si="23"/>
        <v>-2267.984999999986</v>
      </c>
      <c r="AE70" s="6">
        <v>644026.16951411031</v>
      </c>
      <c r="AF70" s="6">
        <f t="shared" ref="AF70:AF133" si="27">$M70-AE70</f>
        <v>10977.24954538967</v>
      </c>
      <c r="AG70" s="10">
        <f t="shared" si="24"/>
        <v>1.704472592110896E-2</v>
      </c>
      <c r="AI70" s="6">
        <f t="shared" ref="AI70:AI133" si="28">AE70</f>
        <v>644026.16951411031</v>
      </c>
      <c r="AJ70" s="6">
        <f t="shared" ref="AJ70:AJ133" si="29">$V70-AI70</f>
        <v>14533.35070101358</v>
      </c>
      <c r="AK70" s="10">
        <f t="shared" si="25"/>
        <v>2.2566397747436816E-2</v>
      </c>
      <c r="AM70" s="6">
        <f t="shared" ref="AM70:AM133" si="30">AI70</f>
        <v>644026.16951411031</v>
      </c>
      <c r="AN70" s="6">
        <f t="shared" ref="AN70:AN133" si="31">$J70-AM70</f>
        <v>16801.335701013566</v>
      </c>
      <c r="AO70" s="10">
        <f t="shared" si="26"/>
        <v>2.6087970483698576E-2</v>
      </c>
    </row>
    <row r="71" spans="1:41" x14ac:dyDescent="0.3">
      <c r="A71" s="3"/>
      <c r="B71" s="3" t="str">
        <f t="shared" si="16"/>
        <v>2006</v>
      </c>
      <c r="C71" s="3">
        <v>143608</v>
      </c>
      <c r="D71" s="3">
        <v>8552006</v>
      </c>
      <c r="E71" s="4" t="s">
        <v>94</v>
      </c>
      <c r="F71" s="4" t="s">
        <v>5</v>
      </c>
      <c r="G71" s="6">
        <v>203</v>
      </c>
      <c r="H71" s="6">
        <v>42230.000000000015</v>
      </c>
      <c r="I71" s="6">
        <v>890120.34199489176</v>
      </c>
      <c r="J71" s="6">
        <v>886594.44199489173</v>
      </c>
      <c r="K71" s="10">
        <f t="shared" si="17"/>
        <v>4.74430231594936E-2</v>
      </c>
      <c r="M71" s="6">
        <v>880903.84382639988</v>
      </c>
      <c r="N71" s="6">
        <f t="shared" si="18"/>
        <v>-5690.5981684918515</v>
      </c>
      <c r="O71" s="10">
        <f t="shared" si="19"/>
        <v>-6.4184906863251449E-3</v>
      </c>
      <c r="P71" s="6">
        <v>-3265.2550000000047</v>
      </c>
      <c r="Q71" s="6">
        <v>0</v>
      </c>
      <c r="R71" s="6">
        <v>0</v>
      </c>
      <c r="S71" s="6">
        <v>-2425.3431684919483</v>
      </c>
      <c r="T71" s="6">
        <f t="shared" si="20"/>
        <v>-5690.5981684919534</v>
      </c>
      <c r="V71" s="6">
        <v>883329.18699489185</v>
      </c>
      <c r="W71" s="6">
        <f t="shared" si="21"/>
        <v>-3265.2549999998882</v>
      </c>
      <c r="X71" s="10">
        <f t="shared" si="22"/>
        <v>-3.6829184183163441E-3</v>
      </c>
      <c r="Y71" s="6">
        <v>-3265.2550000000047</v>
      </c>
      <c r="Z71" s="6">
        <v>0</v>
      </c>
      <c r="AA71" s="6">
        <v>0</v>
      </c>
      <c r="AB71" s="6">
        <v>0</v>
      </c>
      <c r="AC71" s="6">
        <f t="shared" si="23"/>
        <v>-3265.2550000000047</v>
      </c>
      <c r="AE71" s="6">
        <v>865280.25838930777</v>
      </c>
      <c r="AF71" s="6">
        <f t="shared" si="27"/>
        <v>15623.585437092115</v>
      </c>
      <c r="AG71" s="10">
        <f t="shared" si="24"/>
        <v>1.8056098339947028E-2</v>
      </c>
      <c r="AI71" s="6">
        <f t="shared" si="28"/>
        <v>865280.25838930777</v>
      </c>
      <c r="AJ71" s="6">
        <f t="shared" si="29"/>
        <v>18048.928605584078</v>
      </c>
      <c r="AK71" s="10">
        <f t="shared" si="25"/>
        <v>2.0859055121841791E-2</v>
      </c>
      <c r="AM71" s="6">
        <f t="shared" si="30"/>
        <v>865280.25838930777</v>
      </c>
      <c r="AN71" s="6">
        <f t="shared" si="31"/>
        <v>21314.183605583967</v>
      </c>
      <c r="AO71" s="10">
        <f t="shared" si="26"/>
        <v>2.4632693741631937E-2</v>
      </c>
    </row>
    <row r="72" spans="1:41" x14ac:dyDescent="0.3">
      <c r="A72" s="3"/>
      <c r="B72" s="3" t="str">
        <f t="shared" si="16"/>
        <v>3021</v>
      </c>
      <c r="C72" s="3">
        <v>120122</v>
      </c>
      <c r="D72" s="3">
        <v>8553021</v>
      </c>
      <c r="E72" s="4" t="s">
        <v>57</v>
      </c>
      <c r="F72" s="4" t="s">
        <v>5</v>
      </c>
      <c r="G72" s="6">
        <v>205</v>
      </c>
      <c r="H72" s="6">
        <v>42520.000000000044</v>
      </c>
      <c r="I72" s="6">
        <v>903725.22437449556</v>
      </c>
      <c r="J72" s="6">
        <v>892022.22437449556</v>
      </c>
      <c r="K72" s="10">
        <f t="shared" si="17"/>
        <v>4.7049699237320546E-2</v>
      </c>
      <c r="M72" s="6">
        <v>880359.12490930001</v>
      </c>
      <c r="N72" s="6">
        <f t="shared" si="18"/>
        <v>-11663.099465195555</v>
      </c>
      <c r="O72" s="10">
        <f t="shared" si="19"/>
        <v>-1.30748978517592E-2</v>
      </c>
      <c r="P72" s="6">
        <v>-3297.4250000000466</v>
      </c>
      <c r="Q72" s="6">
        <v>0</v>
      </c>
      <c r="R72" s="6">
        <v>0</v>
      </c>
      <c r="S72" s="6">
        <v>-8365.6744651955323</v>
      </c>
      <c r="T72" s="6">
        <f t="shared" si="20"/>
        <v>-11663.099465195579</v>
      </c>
      <c r="V72" s="6">
        <v>888724.79937449552</v>
      </c>
      <c r="W72" s="6">
        <f t="shared" si="21"/>
        <v>-3297.4250000000466</v>
      </c>
      <c r="X72" s="10">
        <f t="shared" si="22"/>
        <v>-3.6965726972915604E-3</v>
      </c>
      <c r="Y72" s="6">
        <v>-3297.4250000000466</v>
      </c>
      <c r="Z72" s="6">
        <v>0</v>
      </c>
      <c r="AA72" s="6">
        <v>0</v>
      </c>
      <c r="AB72" s="6">
        <v>0</v>
      </c>
      <c r="AC72" s="6">
        <f t="shared" si="23"/>
        <v>-3297.4250000000466</v>
      </c>
      <c r="AE72" s="6">
        <v>864746.74334140448</v>
      </c>
      <c r="AF72" s="6">
        <f t="shared" si="27"/>
        <v>15612.381567895529</v>
      </c>
      <c r="AG72" s="10">
        <f t="shared" si="24"/>
        <v>1.8054282005814638E-2</v>
      </c>
      <c r="AI72" s="6">
        <f t="shared" si="28"/>
        <v>864746.74334140448</v>
      </c>
      <c r="AJ72" s="6">
        <f t="shared" si="29"/>
        <v>23978.056033091038</v>
      </c>
      <c r="AK72" s="10">
        <f t="shared" si="25"/>
        <v>2.7728414379959605E-2</v>
      </c>
      <c r="AM72" s="6">
        <f t="shared" si="30"/>
        <v>864746.74334140448</v>
      </c>
      <c r="AN72" s="6">
        <f t="shared" si="31"/>
        <v>27275.481033091084</v>
      </c>
      <c r="AO72" s="10">
        <f t="shared" si="26"/>
        <v>3.1541582831174246E-2</v>
      </c>
    </row>
    <row r="73" spans="1:41" x14ac:dyDescent="0.3">
      <c r="A73" s="3"/>
      <c r="B73" s="3" t="str">
        <f t="shared" si="16"/>
        <v>2382</v>
      </c>
      <c r="C73" s="3">
        <v>139287</v>
      </c>
      <c r="D73" s="3">
        <v>8552382</v>
      </c>
      <c r="E73" s="4" t="s">
        <v>170</v>
      </c>
      <c r="F73" s="4" t="s">
        <v>5</v>
      </c>
      <c r="G73" s="6">
        <v>252</v>
      </c>
      <c r="H73" s="6">
        <v>50939.999999999985</v>
      </c>
      <c r="I73" s="6">
        <v>1084954.1256264786</v>
      </c>
      <c r="J73" s="6">
        <v>1077697.9256264786</v>
      </c>
      <c r="K73" s="10">
        <f t="shared" si="17"/>
        <v>4.6951293881283697E-2</v>
      </c>
      <c r="M73" s="6">
        <v>1074780</v>
      </c>
      <c r="N73" s="6">
        <f t="shared" si="18"/>
        <v>-2917.9256264786236</v>
      </c>
      <c r="O73" s="10">
        <f t="shared" si="19"/>
        <v>-2.7075542757330619E-3</v>
      </c>
      <c r="P73" s="6">
        <v>-4053.4200000000419</v>
      </c>
      <c r="Q73" s="6">
        <v>1135.4943735213019</v>
      </c>
      <c r="R73" s="6">
        <v>0</v>
      </c>
      <c r="S73" s="6">
        <v>0</v>
      </c>
      <c r="T73" s="6">
        <f t="shared" si="20"/>
        <v>-2917.92562647874</v>
      </c>
      <c r="V73" s="6">
        <v>1073644.5056264787</v>
      </c>
      <c r="W73" s="6">
        <f t="shared" si="21"/>
        <v>-4053.4199999999255</v>
      </c>
      <c r="X73" s="10">
        <f t="shared" si="22"/>
        <v>-3.7611838193375236E-3</v>
      </c>
      <c r="Y73" s="6">
        <v>-4053.4200000000419</v>
      </c>
      <c r="Z73" s="6">
        <v>0</v>
      </c>
      <c r="AA73" s="6">
        <v>0</v>
      </c>
      <c r="AB73" s="6">
        <v>0</v>
      </c>
      <c r="AC73" s="6">
        <f t="shared" si="23"/>
        <v>-4053.4200000000419</v>
      </c>
      <c r="AE73" s="6">
        <v>1053360</v>
      </c>
      <c r="AF73" s="6">
        <f t="shared" si="27"/>
        <v>21420</v>
      </c>
      <c r="AG73" s="10">
        <f t="shared" si="24"/>
        <v>2.033492822966507E-2</v>
      </c>
      <c r="AI73" s="6">
        <f t="shared" si="28"/>
        <v>1053360</v>
      </c>
      <c r="AJ73" s="6">
        <f t="shared" si="29"/>
        <v>20284.505626478698</v>
      </c>
      <c r="AK73" s="10">
        <f t="shared" si="25"/>
        <v>1.9256954532618192E-2</v>
      </c>
      <c r="AM73" s="6">
        <f t="shared" si="30"/>
        <v>1053360</v>
      </c>
      <c r="AN73" s="6">
        <f t="shared" si="31"/>
        <v>24337.925626478624</v>
      </c>
      <c r="AO73" s="10">
        <f t="shared" si="26"/>
        <v>2.3105040657020036E-2</v>
      </c>
    </row>
    <row r="74" spans="1:41" x14ac:dyDescent="0.3">
      <c r="A74" s="3"/>
      <c r="B74" s="3" t="str">
        <f t="shared" si="16"/>
        <v>2085</v>
      </c>
      <c r="C74" s="3">
        <v>139284</v>
      </c>
      <c r="D74" s="3">
        <v>8552085</v>
      </c>
      <c r="E74" s="4" t="s">
        <v>124</v>
      </c>
      <c r="F74" s="4" t="s">
        <v>5</v>
      </c>
      <c r="G74" s="6">
        <v>369</v>
      </c>
      <c r="H74" s="6">
        <v>73409.999999999956</v>
      </c>
      <c r="I74" s="6">
        <v>1578540.9</v>
      </c>
      <c r="J74" s="6">
        <v>1573785</v>
      </c>
      <c r="K74" s="10">
        <f t="shared" si="17"/>
        <v>4.6504971774883982E-2</v>
      </c>
      <c r="M74" s="6">
        <v>1573785</v>
      </c>
      <c r="N74" s="6">
        <f t="shared" si="18"/>
        <v>0</v>
      </c>
      <c r="O74" s="10">
        <f t="shared" si="19"/>
        <v>0</v>
      </c>
      <c r="P74" s="6">
        <v>-5935.3649999999907</v>
      </c>
      <c r="Q74" s="6">
        <v>5935.3649999999907</v>
      </c>
      <c r="R74" s="6">
        <v>0</v>
      </c>
      <c r="S74" s="6">
        <v>0</v>
      </c>
      <c r="T74" s="6">
        <f t="shared" si="20"/>
        <v>0</v>
      </c>
      <c r="V74" s="6">
        <v>1568000.1600000001</v>
      </c>
      <c r="W74" s="6">
        <f t="shared" si="21"/>
        <v>-5784.839999999851</v>
      </c>
      <c r="X74" s="10">
        <f t="shared" si="22"/>
        <v>-3.6757498641808448E-3</v>
      </c>
      <c r="Y74" s="6">
        <v>-5935.3649999999907</v>
      </c>
      <c r="Z74" s="6">
        <v>-1933.5600000000559</v>
      </c>
      <c r="AA74" s="6">
        <v>2084.0850000001001</v>
      </c>
      <c r="AB74" s="6">
        <v>0</v>
      </c>
      <c r="AC74" s="6">
        <f t="shared" si="23"/>
        <v>-5784.8399999999465</v>
      </c>
      <c r="AE74" s="6">
        <v>1542420</v>
      </c>
      <c r="AF74" s="6">
        <f t="shared" si="27"/>
        <v>31365</v>
      </c>
      <c r="AG74" s="10">
        <f t="shared" si="24"/>
        <v>2.033492822966507E-2</v>
      </c>
      <c r="AI74" s="6">
        <f t="shared" si="28"/>
        <v>1542420</v>
      </c>
      <c r="AJ74" s="6">
        <f t="shared" si="29"/>
        <v>25580.160000000149</v>
      </c>
      <c r="AK74" s="10">
        <f t="shared" si="25"/>
        <v>1.6584432255805907E-2</v>
      </c>
      <c r="AM74" s="6">
        <f t="shared" si="30"/>
        <v>1542420</v>
      </c>
      <c r="AN74" s="6">
        <f t="shared" si="31"/>
        <v>31365</v>
      </c>
      <c r="AO74" s="10">
        <f t="shared" si="26"/>
        <v>2.033492822966507E-2</v>
      </c>
    </row>
    <row r="75" spans="1:41" x14ac:dyDescent="0.3">
      <c r="A75" s="3"/>
      <c r="B75" s="3" t="str">
        <f t="shared" si="16"/>
        <v>3321</v>
      </c>
      <c r="C75" s="3">
        <v>146603</v>
      </c>
      <c r="D75" s="3">
        <v>8553321</v>
      </c>
      <c r="E75" s="4" t="s">
        <v>212</v>
      </c>
      <c r="F75" s="4" t="s">
        <v>5</v>
      </c>
      <c r="G75" s="6">
        <v>200</v>
      </c>
      <c r="H75" s="6">
        <v>40850</v>
      </c>
      <c r="I75" s="6">
        <v>885390.42033667699</v>
      </c>
      <c r="J75" s="6">
        <v>881149.12033667695</v>
      </c>
      <c r="K75" s="10">
        <f t="shared" si="17"/>
        <v>4.6137838248200662E-2</v>
      </c>
      <c r="M75" s="6">
        <v>867988.45397719997</v>
      </c>
      <c r="N75" s="6">
        <f t="shared" si="18"/>
        <v>-13160.666359476978</v>
      </c>
      <c r="O75" s="10">
        <f t="shared" si="19"/>
        <v>-1.4935799237305529E-2</v>
      </c>
      <c r="P75" s="6">
        <v>-3217</v>
      </c>
      <c r="Q75" s="6">
        <v>0</v>
      </c>
      <c r="R75" s="6">
        <v>0</v>
      </c>
      <c r="S75" s="6">
        <v>-9943.6663594770143</v>
      </c>
      <c r="T75" s="6">
        <f t="shared" si="20"/>
        <v>-13160.666359477014</v>
      </c>
      <c r="V75" s="6">
        <v>877495.75064879993</v>
      </c>
      <c r="W75" s="6">
        <f t="shared" si="21"/>
        <v>-3653.3696878770133</v>
      </c>
      <c r="X75" s="10">
        <f t="shared" si="22"/>
        <v>-4.1461423538402932E-3</v>
      </c>
      <c r="Y75" s="6">
        <v>-3217</v>
      </c>
      <c r="Z75" s="6">
        <v>0</v>
      </c>
      <c r="AA75" s="6">
        <v>0</v>
      </c>
      <c r="AB75" s="6">
        <v>-436.3696878770134</v>
      </c>
      <c r="AC75" s="6">
        <f t="shared" si="23"/>
        <v>-3653.3696878770133</v>
      </c>
      <c r="AE75" s="6">
        <v>852630.51324241376</v>
      </c>
      <c r="AF75" s="6">
        <f t="shared" si="27"/>
        <v>15357.940734786214</v>
      </c>
      <c r="AG75" s="10">
        <f t="shared" si="24"/>
        <v>1.8012422140960552E-2</v>
      </c>
      <c r="AI75" s="6">
        <f t="shared" si="28"/>
        <v>852630.51324241376</v>
      </c>
      <c r="AJ75" s="6">
        <f t="shared" si="29"/>
        <v>24865.237406386179</v>
      </c>
      <c r="AK75" s="10">
        <f t="shared" si="25"/>
        <v>2.9162969211397053E-2</v>
      </c>
      <c r="AM75" s="6">
        <f t="shared" si="30"/>
        <v>852630.51324241376</v>
      </c>
      <c r="AN75" s="6">
        <f t="shared" si="31"/>
        <v>28518.607094263192</v>
      </c>
      <c r="AO75" s="10">
        <f t="shared" si="26"/>
        <v>3.3447790867595875E-2</v>
      </c>
    </row>
    <row r="76" spans="1:41" x14ac:dyDescent="0.3">
      <c r="A76" s="3"/>
      <c r="B76" s="3" t="str">
        <f t="shared" si="16"/>
        <v>2024</v>
      </c>
      <c r="C76" s="3">
        <v>119915</v>
      </c>
      <c r="D76" s="3">
        <v>8552024</v>
      </c>
      <c r="E76" s="4" t="s">
        <v>12</v>
      </c>
      <c r="F76" s="4" t="s">
        <v>5</v>
      </c>
      <c r="G76" s="6">
        <v>431</v>
      </c>
      <c r="H76" s="6">
        <v>86130.000000000058</v>
      </c>
      <c r="I76" s="6">
        <v>1876805.9</v>
      </c>
      <c r="J76" s="6">
        <v>1838215</v>
      </c>
      <c r="K76" s="10">
        <f t="shared" si="17"/>
        <v>4.5891799466316718E-2</v>
      </c>
      <c r="M76" s="6">
        <v>1838215</v>
      </c>
      <c r="N76" s="6">
        <f t="shared" si="18"/>
        <v>0</v>
      </c>
      <c r="O76" s="10">
        <f t="shared" si="19"/>
        <v>0</v>
      </c>
      <c r="P76" s="6">
        <v>-6932.6350000000093</v>
      </c>
      <c r="Q76" s="6">
        <v>6932.6350000002421</v>
      </c>
      <c r="R76" s="6">
        <v>0</v>
      </c>
      <c r="S76" s="6">
        <v>0</v>
      </c>
      <c r="T76" s="6">
        <f t="shared" si="20"/>
        <v>2.3283064365386963E-10</v>
      </c>
      <c r="V76" s="6">
        <v>1831825.0400000003</v>
      </c>
      <c r="W76" s="6">
        <f t="shared" si="21"/>
        <v>-6389.9599999997299</v>
      </c>
      <c r="X76" s="10">
        <f t="shared" si="22"/>
        <v>-3.4761766169897046E-3</v>
      </c>
      <c r="Y76" s="6">
        <v>-6932.6350000000093</v>
      </c>
      <c r="Z76" s="6">
        <v>-2258.4399999997113</v>
      </c>
      <c r="AA76" s="6">
        <v>2801.1150000001144</v>
      </c>
      <c r="AB76" s="6">
        <v>0</v>
      </c>
      <c r="AC76" s="6">
        <f t="shared" si="23"/>
        <v>-6389.9599999996062</v>
      </c>
      <c r="AE76" s="6">
        <v>1801580</v>
      </c>
      <c r="AF76" s="6">
        <f t="shared" si="27"/>
        <v>36635</v>
      </c>
      <c r="AG76" s="10">
        <f t="shared" si="24"/>
        <v>2.033492822966507E-2</v>
      </c>
      <c r="AI76" s="6">
        <f t="shared" si="28"/>
        <v>1801580</v>
      </c>
      <c r="AJ76" s="6">
        <f t="shared" si="29"/>
        <v>30245.04000000027</v>
      </c>
      <c r="AK76" s="10">
        <f t="shared" si="25"/>
        <v>1.6788063810655243E-2</v>
      </c>
      <c r="AM76" s="6">
        <f t="shared" si="30"/>
        <v>1801580</v>
      </c>
      <c r="AN76" s="6">
        <f t="shared" si="31"/>
        <v>36635</v>
      </c>
      <c r="AO76" s="10">
        <f t="shared" si="26"/>
        <v>2.033492822966507E-2</v>
      </c>
    </row>
    <row r="77" spans="1:41" x14ac:dyDescent="0.3">
      <c r="A77" s="3"/>
      <c r="B77" s="3" t="str">
        <f t="shared" si="16"/>
        <v>2044</v>
      </c>
      <c r="C77" s="3">
        <v>144911</v>
      </c>
      <c r="D77" s="3">
        <v>8552044</v>
      </c>
      <c r="E77" s="4" t="s">
        <v>114</v>
      </c>
      <c r="F77" s="4" t="s">
        <v>5</v>
      </c>
      <c r="G77" s="6">
        <v>505</v>
      </c>
      <c r="H77" s="6">
        <v>98240.000000000116</v>
      </c>
      <c r="I77" s="6">
        <v>2160519.1</v>
      </c>
      <c r="J77" s="6">
        <v>2153825</v>
      </c>
      <c r="K77" s="10">
        <f t="shared" si="17"/>
        <v>4.5470553812738852E-2</v>
      </c>
      <c r="M77" s="6">
        <v>2153825</v>
      </c>
      <c r="N77" s="6">
        <f t="shared" si="18"/>
        <v>0</v>
      </c>
      <c r="O77" s="10">
        <f t="shared" si="19"/>
        <v>0</v>
      </c>
      <c r="P77" s="6">
        <v>-8122.9250000000466</v>
      </c>
      <c r="Q77" s="6">
        <v>8122.9250000000466</v>
      </c>
      <c r="R77" s="6">
        <v>0</v>
      </c>
      <c r="S77" s="6">
        <v>0</v>
      </c>
      <c r="T77" s="6">
        <f t="shared" si="20"/>
        <v>0</v>
      </c>
      <c r="V77" s="6">
        <v>2146712.8000000003</v>
      </c>
      <c r="W77" s="6">
        <f t="shared" si="21"/>
        <v>-7112.1999999997206</v>
      </c>
      <c r="X77" s="10">
        <f t="shared" si="22"/>
        <v>-3.3021252887303846E-3</v>
      </c>
      <c r="Y77" s="6">
        <v>-8122.9250000000466</v>
      </c>
      <c r="Z77" s="6">
        <v>-2646.1999999999534</v>
      </c>
      <c r="AA77" s="6">
        <v>3656.9250000001384</v>
      </c>
      <c r="AB77" s="6">
        <v>0</v>
      </c>
      <c r="AC77" s="6">
        <f t="shared" si="23"/>
        <v>-7112.1999999998616</v>
      </c>
      <c r="AE77" s="6">
        <v>2110900</v>
      </c>
      <c r="AF77" s="6">
        <f t="shared" si="27"/>
        <v>42925</v>
      </c>
      <c r="AG77" s="10">
        <f t="shared" si="24"/>
        <v>2.033492822966507E-2</v>
      </c>
      <c r="AI77" s="6">
        <f t="shared" si="28"/>
        <v>2110900</v>
      </c>
      <c r="AJ77" s="6">
        <f t="shared" si="29"/>
        <v>35812.800000000279</v>
      </c>
      <c r="AK77" s="10">
        <f t="shared" si="25"/>
        <v>1.6965654460182993E-2</v>
      </c>
      <c r="AM77" s="6">
        <f t="shared" si="30"/>
        <v>2110900</v>
      </c>
      <c r="AN77" s="6">
        <f t="shared" si="31"/>
        <v>42925</v>
      </c>
      <c r="AO77" s="10">
        <f t="shared" si="26"/>
        <v>2.033492822966507E-2</v>
      </c>
    </row>
    <row r="78" spans="1:41" x14ac:dyDescent="0.3">
      <c r="A78" s="3"/>
      <c r="B78" s="3" t="str">
        <f t="shared" si="16"/>
        <v>3056</v>
      </c>
      <c r="C78" s="3">
        <v>139864</v>
      </c>
      <c r="D78" s="3">
        <v>8553056</v>
      </c>
      <c r="E78" s="4" t="s">
        <v>186</v>
      </c>
      <c r="F78" s="4" t="s">
        <v>5</v>
      </c>
      <c r="G78" s="6">
        <v>61</v>
      </c>
      <c r="H78" s="6">
        <v>17579.999999999993</v>
      </c>
      <c r="I78" s="6">
        <v>388838.39685800002</v>
      </c>
      <c r="J78" s="6">
        <v>386771.69685800001</v>
      </c>
      <c r="K78" s="10">
        <f t="shared" si="17"/>
        <v>4.5211584406413541E-2</v>
      </c>
      <c r="M78" s="6">
        <v>386771.69685800001</v>
      </c>
      <c r="N78" s="6">
        <f t="shared" si="18"/>
        <v>0</v>
      </c>
      <c r="O78" s="10">
        <f t="shared" si="19"/>
        <v>0</v>
      </c>
      <c r="P78" s="6">
        <v>-981.18499999999767</v>
      </c>
      <c r="Q78" s="6">
        <v>0</v>
      </c>
      <c r="R78" s="6">
        <v>981.18500000000313</v>
      </c>
      <c r="S78" s="6">
        <v>0</v>
      </c>
      <c r="T78" s="6">
        <f t="shared" si="20"/>
        <v>5.4569682106375694E-12</v>
      </c>
      <c r="V78" s="6">
        <v>386287.0219622</v>
      </c>
      <c r="W78" s="6">
        <f t="shared" si="21"/>
        <v>-484.67489580000984</v>
      </c>
      <c r="X78" s="10">
        <f t="shared" si="22"/>
        <v>-1.2531291708709341E-3</v>
      </c>
      <c r="Y78" s="6">
        <v>-981.18499999999767</v>
      </c>
      <c r="Z78" s="6">
        <v>0</v>
      </c>
      <c r="AA78" s="6">
        <v>496.51010420000239</v>
      </c>
      <c r="AB78" s="6">
        <v>0</v>
      </c>
      <c r="AC78" s="6">
        <f t="shared" si="23"/>
        <v>-484.67489579999528</v>
      </c>
      <c r="AE78" s="6">
        <v>381924.94792090618</v>
      </c>
      <c r="AF78" s="6">
        <f t="shared" si="27"/>
        <v>4846.7489370938274</v>
      </c>
      <c r="AG78" s="10">
        <f t="shared" si="24"/>
        <v>1.2690317727286966E-2</v>
      </c>
      <c r="AI78" s="6">
        <f t="shared" si="28"/>
        <v>381924.94792090618</v>
      </c>
      <c r="AJ78" s="6">
        <f t="shared" si="29"/>
        <v>4362.0740412938176</v>
      </c>
      <c r="AK78" s="10">
        <f t="shared" si="25"/>
        <v>1.1421285949084349E-2</v>
      </c>
      <c r="AM78" s="6">
        <f t="shared" si="30"/>
        <v>381924.94792090618</v>
      </c>
      <c r="AN78" s="6">
        <f t="shared" si="31"/>
        <v>4846.7489370938274</v>
      </c>
      <c r="AO78" s="10">
        <f t="shared" si="26"/>
        <v>1.2690317727286966E-2</v>
      </c>
    </row>
    <row r="79" spans="1:41" x14ac:dyDescent="0.3">
      <c r="A79" s="3"/>
      <c r="B79" s="3" t="str">
        <f t="shared" si="16"/>
        <v>2088</v>
      </c>
      <c r="C79" s="3">
        <v>143249</v>
      </c>
      <c r="D79" s="3">
        <v>8552088</v>
      </c>
      <c r="E79" s="4" t="s">
        <v>125</v>
      </c>
      <c r="F79" s="4" t="s">
        <v>5</v>
      </c>
      <c r="G79" s="6">
        <v>97</v>
      </c>
      <c r="H79" s="6">
        <v>23549.999999999985</v>
      </c>
      <c r="I79" s="6">
        <v>524562.22492021881</v>
      </c>
      <c r="J79" s="6">
        <v>523259.17492021882</v>
      </c>
      <c r="K79" s="10">
        <f t="shared" si="17"/>
        <v>4.489457852894712E-2</v>
      </c>
      <c r="M79" s="6">
        <v>487514.79355670459</v>
      </c>
      <c r="N79" s="6">
        <f t="shared" si="18"/>
        <v>-35744.381363514229</v>
      </c>
      <c r="O79" s="10">
        <f t="shared" si="19"/>
        <v>-6.8311045609404111E-2</v>
      </c>
      <c r="P79" s="6">
        <v>-1560.2449999999953</v>
      </c>
      <c r="Q79" s="6">
        <v>0</v>
      </c>
      <c r="R79" s="6">
        <v>0</v>
      </c>
      <c r="S79" s="6">
        <v>-34184.136363514255</v>
      </c>
      <c r="T79" s="6">
        <f t="shared" si="20"/>
        <v>-35744.381363514251</v>
      </c>
      <c r="V79" s="6">
        <v>491814.8217299027</v>
      </c>
      <c r="W79" s="6">
        <f t="shared" si="21"/>
        <v>-31444.35319031612</v>
      </c>
      <c r="X79" s="10">
        <f t="shared" si="22"/>
        <v>-6.0093266773794139E-2</v>
      </c>
      <c r="Y79" s="6">
        <v>-1560.2449999999953</v>
      </c>
      <c r="Z79" s="6">
        <v>0</v>
      </c>
      <c r="AA79" s="6">
        <v>0</v>
      </c>
      <c r="AB79" s="6">
        <v>-29884.108190316118</v>
      </c>
      <c r="AC79" s="6">
        <f t="shared" si="23"/>
        <v>-31444.353190316113</v>
      </c>
      <c r="AE79" s="6">
        <v>480568.59417618747</v>
      </c>
      <c r="AF79" s="6">
        <f t="shared" si="27"/>
        <v>6946.1993805171223</v>
      </c>
      <c r="AG79" s="10">
        <f t="shared" si="24"/>
        <v>1.4454126767115553E-2</v>
      </c>
      <c r="AI79" s="6">
        <f t="shared" si="28"/>
        <v>480568.59417618747</v>
      </c>
      <c r="AJ79" s="6">
        <f t="shared" si="29"/>
        <v>11246.227553715231</v>
      </c>
      <c r="AK79" s="10">
        <f t="shared" si="25"/>
        <v>2.3401919497036683E-2</v>
      </c>
      <c r="AM79" s="6">
        <f t="shared" si="30"/>
        <v>480568.59417618747</v>
      </c>
      <c r="AN79" s="6">
        <f t="shared" si="31"/>
        <v>42690.580744031351</v>
      </c>
      <c r="AO79" s="10">
        <f t="shared" si="26"/>
        <v>8.8833480301003617E-2</v>
      </c>
    </row>
    <row r="80" spans="1:41" x14ac:dyDescent="0.3">
      <c r="A80" s="3"/>
      <c r="B80" s="3" t="str">
        <f t="shared" si="16"/>
        <v>3333</v>
      </c>
      <c r="C80" s="3">
        <v>140909</v>
      </c>
      <c r="D80" s="3">
        <v>8553333</v>
      </c>
      <c r="E80" s="4" t="s">
        <v>218</v>
      </c>
      <c r="F80" s="4" t="s">
        <v>5</v>
      </c>
      <c r="G80" s="6">
        <v>36</v>
      </c>
      <c r="H80" s="6">
        <v>14149.999999999995</v>
      </c>
      <c r="I80" s="6">
        <v>315796.73308167572</v>
      </c>
      <c r="J80" s="6">
        <v>315057.67567567574</v>
      </c>
      <c r="K80" s="10">
        <f t="shared" si="17"/>
        <v>4.480730329892401E-2</v>
      </c>
      <c r="M80" s="6">
        <v>300934.73930720007</v>
      </c>
      <c r="N80" s="6">
        <f t="shared" si="18"/>
        <v>-14122.936368475668</v>
      </c>
      <c r="O80" s="10">
        <f t="shared" si="19"/>
        <v>-4.4826511013221569E-2</v>
      </c>
      <c r="P80" s="6">
        <v>-579.05999999999767</v>
      </c>
      <c r="Q80" s="6">
        <v>0</v>
      </c>
      <c r="R80" s="6">
        <v>0</v>
      </c>
      <c r="S80" s="6">
        <v>-13543.876368475629</v>
      </c>
      <c r="T80" s="6">
        <f t="shared" si="20"/>
        <v>-14122.936368475626</v>
      </c>
      <c r="V80" s="6">
        <v>302521.66546880006</v>
      </c>
      <c r="W80" s="6">
        <f t="shared" si="21"/>
        <v>-12536.010206875682</v>
      </c>
      <c r="X80" s="10">
        <f t="shared" si="22"/>
        <v>-3.9789572433018283E-2</v>
      </c>
      <c r="Y80" s="6">
        <v>-579.05999999999767</v>
      </c>
      <c r="Z80" s="6">
        <v>0</v>
      </c>
      <c r="AA80" s="6">
        <v>0</v>
      </c>
      <c r="AB80" s="6">
        <v>-11956.950206875628</v>
      </c>
      <c r="AC80" s="6">
        <f t="shared" si="23"/>
        <v>-12536.010206875626</v>
      </c>
      <c r="AE80" s="6">
        <v>298371.24324324331</v>
      </c>
      <c r="AF80" s="6">
        <f t="shared" si="27"/>
        <v>2563.496063956758</v>
      </c>
      <c r="AG80" s="10">
        <f t="shared" si="24"/>
        <v>8.5916324780230275E-3</v>
      </c>
      <c r="AI80" s="6">
        <f t="shared" si="28"/>
        <v>298371.24324324331</v>
      </c>
      <c r="AJ80" s="6">
        <f t="shared" si="29"/>
        <v>4150.4222255567438</v>
      </c>
      <c r="AK80" s="10">
        <f t="shared" si="25"/>
        <v>1.3910262196994519E-2</v>
      </c>
      <c r="AM80" s="6">
        <f t="shared" si="30"/>
        <v>298371.24324324331</v>
      </c>
      <c r="AN80" s="6">
        <f t="shared" si="31"/>
        <v>16686.432432432426</v>
      </c>
      <c r="AO80" s="10">
        <f t="shared" si="26"/>
        <v>5.5925069222669786E-2</v>
      </c>
    </row>
    <row r="81" spans="1:41" x14ac:dyDescent="0.3">
      <c r="A81" s="3"/>
      <c r="B81" s="3" t="str">
        <f t="shared" si="16"/>
        <v>2035</v>
      </c>
      <c r="C81" s="3">
        <v>145083</v>
      </c>
      <c r="D81" s="3">
        <v>8552035</v>
      </c>
      <c r="E81" s="4" t="s">
        <v>110</v>
      </c>
      <c r="F81" s="4" t="s">
        <v>5</v>
      </c>
      <c r="G81" s="6">
        <v>383</v>
      </c>
      <c r="H81" s="6">
        <v>73339.999999999927</v>
      </c>
      <c r="I81" s="6">
        <v>1638426.1475</v>
      </c>
      <c r="J81" s="6">
        <v>1633495</v>
      </c>
      <c r="K81" s="10">
        <f t="shared" si="17"/>
        <v>4.4762469222006801E-2</v>
      </c>
      <c r="M81" s="6">
        <v>1633495</v>
      </c>
      <c r="N81" s="6">
        <f t="shared" si="18"/>
        <v>0</v>
      </c>
      <c r="O81" s="10">
        <f t="shared" si="19"/>
        <v>0</v>
      </c>
      <c r="P81" s="6">
        <v>-6160.5549999999348</v>
      </c>
      <c r="Q81" s="6">
        <v>6160.5549999999348</v>
      </c>
      <c r="R81" s="6">
        <v>0</v>
      </c>
      <c r="S81" s="6">
        <v>0</v>
      </c>
      <c r="T81" s="6">
        <f t="shared" si="20"/>
        <v>0</v>
      </c>
      <c r="V81" s="6">
        <v>1627573.5199999998</v>
      </c>
      <c r="W81" s="6">
        <f t="shared" si="21"/>
        <v>-5921.4800000002142</v>
      </c>
      <c r="X81" s="10">
        <f t="shared" si="22"/>
        <v>-3.6250371136735738E-3</v>
      </c>
      <c r="Y81" s="6">
        <v>-6160.5549999999348</v>
      </c>
      <c r="Z81" s="6">
        <v>-2006.9199999999255</v>
      </c>
      <c r="AA81" s="6">
        <v>2245.9949999997525</v>
      </c>
      <c r="AB81" s="6">
        <v>0</v>
      </c>
      <c r="AC81" s="6">
        <f t="shared" si="23"/>
        <v>-5921.4800000001078</v>
      </c>
      <c r="AE81" s="6">
        <v>1600940</v>
      </c>
      <c r="AF81" s="6">
        <f t="shared" si="27"/>
        <v>32555</v>
      </c>
      <c r="AG81" s="10">
        <f t="shared" si="24"/>
        <v>2.033492822966507E-2</v>
      </c>
      <c r="AI81" s="6">
        <f t="shared" si="28"/>
        <v>1600940</v>
      </c>
      <c r="AJ81" s="6">
        <f t="shared" si="29"/>
        <v>26633.519999999786</v>
      </c>
      <c r="AK81" s="10">
        <f t="shared" si="25"/>
        <v>1.6636176246455074E-2</v>
      </c>
      <c r="AM81" s="6">
        <f t="shared" si="30"/>
        <v>1600940</v>
      </c>
      <c r="AN81" s="6">
        <f t="shared" si="31"/>
        <v>32555</v>
      </c>
      <c r="AO81" s="10">
        <f t="shared" si="26"/>
        <v>2.033492822966507E-2</v>
      </c>
    </row>
    <row r="82" spans="1:41" x14ac:dyDescent="0.3">
      <c r="A82" s="3"/>
      <c r="B82" s="3" t="str">
        <f t="shared" si="16"/>
        <v>2115</v>
      </c>
      <c r="C82" s="3">
        <v>119956</v>
      </c>
      <c r="D82" s="3">
        <v>8552115</v>
      </c>
      <c r="E82" s="4" t="s">
        <v>33</v>
      </c>
      <c r="F82" s="4" t="s">
        <v>5</v>
      </c>
      <c r="G82" s="6">
        <v>201</v>
      </c>
      <c r="H82" s="6">
        <v>38770.000000000015</v>
      </c>
      <c r="I82" s="6">
        <v>883949.64797225618</v>
      </c>
      <c r="J82" s="6">
        <v>864805.46797225613</v>
      </c>
      <c r="K82" s="10">
        <f t="shared" si="17"/>
        <v>4.3859964296537463E-2</v>
      </c>
      <c r="M82" s="6">
        <v>857614.07083310001</v>
      </c>
      <c r="N82" s="6">
        <f t="shared" si="18"/>
        <v>-7191.3971391561208</v>
      </c>
      <c r="O82" s="10">
        <f t="shared" si="19"/>
        <v>-8.3156240397254614E-3</v>
      </c>
      <c r="P82" s="6">
        <v>-3233.0849999999627</v>
      </c>
      <c r="Q82" s="6">
        <v>0</v>
      </c>
      <c r="R82" s="6">
        <v>0</v>
      </c>
      <c r="S82" s="6">
        <v>-3958.3121391561763</v>
      </c>
      <c r="T82" s="6">
        <f t="shared" si="20"/>
        <v>-7191.397139156139</v>
      </c>
      <c r="V82" s="6">
        <v>861572.38297225616</v>
      </c>
      <c r="W82" s="6">
        <f t="shared" si="21"/>
        <v>-3233.0849999999627</v>
      </c>
      <c r="X82" s="10">
        <f t="shared" si="22"/>
        <v>-3.738511283445867E-3</v>
      </c>
      <c r="Y82" s="6">
        <v>-3233.0849999999627</v>
      </c>
      <c r="Z82" s="6">
        <v>0</v>
      </c>
      <c r="AA82" s="6">
        <v>0</v>
      </c>
      <c r="AB82" s="6">
        <v>0</v>
      </c>
      <c r="AC82" s="6">
        <f t="shared" si="23"/>
        <v>-3233.0849999999627</v>
      </c>
      <c r="AE82" s="6">
        <v>842469.51108848804</v>
      </c>
      <c r="AF82" s="6">
        <f t="shared" si="27"/>
        <v>15144.559744611965</v>
      </c>
      <c r="AG82" s="10">
        <f t="shared" si="24"/>
        <v>1.7976389109968953E-2</v>
      </c>
      <c r="AI82" s="6">
        <f t="shared" si="28"/>
        <v>842469.51108848804</v>
      </c>
      <c r="AJ82" s="6">
        <f t="shared" si="29"/>
        <v>19102.871883768123</v>
      </c>
      <c r="AK82" s="10">
        <f t="shared" si="25"/>
        <v>2.2674852481114501E-2</v>
      </c>
      <c r="AM82" s="6">
        <f t="shared" si="30"/>
        <v>842469.51108848804</v>
      </c>
      <c r="AN82" s="6">
        <f t="shared" si="31"/>
        <v>22335.956883768085</v>
      </c>
      <c r="AO82" s="10">
        <f t="shared" si="26"/>
        <v>2.6512480973833186E-2</v>
      </c>
    </row>
    <row r="83" spans="1:41" x14ac:dyDescent="0.3">
      <c r="A83" s="3"/>
      <c r="B83" s="3" t="str">
        <f t="shared" si="16"/>
        <v>2110</v>
      </c>
      <c r="C83" s="3">
        <v>138929</v>
      </c>
      <c r="D83" s="3">
        <v>8552110</v>
      </c>
      <c r="E83" s="4" t="s">
        <v>128</v>
      </c>
      <c r="F83" s="4" t="s">
        <v>5</v>
      </c>
      <c r="G83" s="6">
        <v>209</v>
      </c>
      <c r="H83" s="6">
        <v>41799.999999999978</v>
      </c>
      <c r="I83" s="6">
        <v>953276.66751723399</v>
      </c>
      <c r="J83" s="6">
        <v>949769.32978723396</v>
      </c>
      <c r="K83" s="10">
        <f t="shared" si="17"/>
        <v>4.384876020186898E-2</v>
      </c>
      <c r="M83" s="6">
        <v>940126.52296730003</v>
      </c>
      <c r="N83" s="6">
        <f t="shared" si="18"/>
        <v>-9642.8068199339323</v>
      </c>
      <c r="O83" s="10">
        <f t="shared" si="19"/>
        <v>-1.0152788174465584E-2</v>
      </c>
      <c r="P83" s="6">
        <v>-3361.765000000014</v>
      </c>
      <c r="Q83" s="6">
        <v>0</v>
      </c>
      <c r="R83" s="6">
        <v>0</v>
      </c>
      <c r="S83" s="6">
        <v>-6281.041819933962</v>
      </c>
      <c r="T83" s="6">
        <f t="shared" si="20"/>
        <v>-9642.8068199339759</v>
      </c>
      <c r="V83" s="6">
        <v>946407.56478723395</v>
      </c>
      <c r="W83" s="6">
        <f t="shared" si="21"/>
        <v>-3361.765000000014</v>
      </c>
      <c r="X83" s="10">
        <f t="shared" si="22"/>
        <v>-3.5395594430840506E-3</v>
      </c>
      <c r="Y83" s="6">
        <v>-3361.765000000014</v>
      </c>
      <c r="Z83" s="6">
        <v>0</v>
      </c>
      <c r="AA83" s="6">
        <v>0</v>
      </c>
      <c r="AB83" s="6">
        <v>0</v>
      </c>
      <c r="AC83" s="6">
        <f t="shared" si="23"/>
        <v>-3361.765000000014</v>
      </c>
      <c r="AE83" s="6">
        <v>923284.84131205664</v>
      </c>
      <c r="AF83" s="6">
        <f t="shared" si="27"/>
        <v>16841.681655243388</v>
      </c>
      <c r="AG83" s="10">
        <f t="shared" si="24"/>
        <v>1.8241046426485354E-2</v>
      </c>
      <c r="AI83" s="6">
        <f t="shared" si="28"/>
        <v>923284.84131205664</v>
      </c>
      <c r="AJ83" s="6">
        <f t="shared" si="29"/>
        <v>23122.723475177307</v>
      </c>
      <c r="AK83" s="10">
        <f t="shared" si="25"/>
        <v>2.5043976073860576E-2</v>
      </c>
      <c r="AM83" s="6">
        <f t="shared" si="30"/>
        <v>923284.84131205664</v>
      </c>
      <c r="AN83" s="6">
        <f t="shared" si="31"/>
        <v>26484.488475177321</v>
      </c>
      <c r="AO83" s="10">
        <f t="shared" si="26"/>
        <v>2.8685068020331501E-2</v>
      </c>
    </row>
    <row r="84" spans="1:41" x14ac:dyDescent="0.3">
      <c r="A84" s="3"/>
      <c r="B84" s="3" t="str">
        <f t="shared" si="16"/>
        <v>2092</v>
      </c>
      <c r="C84" s="3">
        <v>143250</v>
      </c>
      <c r="D84" s="3">
        <v>8552092</v>
      </c>
      <c r="E84" s="4" t="s">
        <v>126</v>
      </c>
      <c r="F84" s="4" t="s">
        <v>5</v>
      </c>
      <c r="G84" s="6">
        <v>386</v>
      </c>
      <c r="H84" s="6">
        <v>72730.000000000073</v>
      </c>
      <c r="I84" s="6">
        <v>1659305.2</v>
      </c>
      <c r="J84" s="6">
        <v>1646290</v>
      </c>
      <c r="K84" s="10">
        <f t="shared" si="17"/>
        <v>4.3831598912605151E-2</v>
      </c>
      <c r="M84" s="6">
        <v>1646290</v>
      </c>
      <c r="N84" s="6">
        <f t="shared" si="18"/>
        <v>0</v>
      </c>
      <c r="O84" s="10">
        <f t="shared" si="19"/>
        <v>0</v>
      </c>
      <c r="P84" s="6">
        <v>-6208.8100000000559</v>
      </c>
      <c r="Q84" s="6">
        <v>6208.8100000000559</v>
      </c>
      <c r="R84" s="6">
        <v>0</v>
      </c>
      <c r="S84" s="6">
        <v>0</v>
      </c>
      <c r="T84" s="6">
        <f t="shared" si="20"/>
        <v>0</v>
      </c>
      <c r="V84" s="6">
        <v>1640339.2400000002</v>
      </c>
      <c r="W84" s="6">
        <f t="shared" si="21"/>
        <v>-5950.7599999997765</v>
      </c>
      <c r="X84" s="10">
        <f t="shared" si="22"/>
        <v>-3.6146486949442543E-3</v>
      </c>
      <c r="Y84" s="6">
        <v>-6208.8100000000559</v>
      </c>
      <c r="Z84" s="6">
        <v>-2022.6399999998976</v>
      </c>
      <c r="AA84" s="6">
        <v>2280.6900000001056</v>
      </c>
      <c r="AB84" s="6">
        <v>0</v>
      </c>
      <c r="AC84" s="6">
        <f t="shared" si="23"/>
        <v>-5950.7599999998474</v>
      </c>
      <c r="AE84" s="6">
        <v>1613480</v>
      </c>
      <c r="AF84" s="6">
        <f t="shared" si="27"/>
        <v>32810</v>
      </c>
      <c r="AG84" s="10">
        <f t="shared" si="24"/>
        <v>2.033492822966507E-2</v>
      </c>
      <c r="AI84" s="6">
        <f t="shared" si="28"/>
        <v>1613480</v>
      </c>
      <c r="AJ84" s="6">
        <f t="shared" si="29"/>
        <v>26859.240000000224</v>
      </c>
      <c r="AK84" s="10">
        <f t="shared" si="25"/>
        <v>1.6646775912933672E-2</v>
      </c>
      <c r="AM84" s="6">
        <f t="shared" si="30"/>
        <v>1613480</v>
      </c>
      <c r="AN84" s="6">
        <f t="shared" si="31"/>
        <v>32810</v>
      </c>
      <c r="AO84" s="10">
        <f t="shared" si="26"/>
        <v>2.033492822966507E-2</v>
      </c>
    </row>
    <row r="85" spans="1:41" x14ac:dyDescent="0.3">
      <c r="A85" s="3"/>
      <c r="B85" s="3" t="str">
        <f t="shared" si="16"/>
        <v>3212</v>
      </c>
      <c r="C85" s="3">
        <v>120190</v>
      </c>
      <c r="D85" s="3">
        <v>8553212</v>
      </c>
      <c r="E85" s="4" t="s">
        <v>82</v>
      </c>
      <c r="F85" s="4" t="s">
        <v>5</v>
      </c>
      <c r="G85" s="6">
        <v>299</v>
      </c>
      <c r="H85" s="6">
        <v>56319.999999999949</v>
      </c>
      <c r="I85" s="6">
        <v>1297769.5</v>
      </c>
      <c r="J85" s="6">
        <v>1275235</v>
      </c>
      <c r="K85" s="10">
        <f t="shared" si="17"/>
        <v>4.3397537081893166E-2</v>
      </c>
      <c r="M85" s="6">
        <v>1275235</v>
      </c>
      <c r="N85" s="6">
        <f t="shared" si="18"/>
        <v>0</v>
      </c>
      <c r="O85" s="10">
        <f t="shared" si="19"/>
        <v>0</v>
      </c>
      <c r="P85" s="6">
        <v>-4809.4150000000373</v>
      </c>
      <c r="Q85" s="6">
        <v>4809.4150000000373</v>
      </c>
      <c r="R85" s="6">
        <v>0</v>
      </c>
      <c r="S85" s="6">
        <v>0</v>
      </c>
      <c r="T85" s="6">
        <f t="shared" si="20"/>
        <v>0</v>
      </c>
      <c r="V85" s="6">
        <v>1270133.3600000001</v>
      </c>
      <c r="W85" s="6">
        <f t="shared" si="21"/>
        <v>-5101.6399999998976</v>
      </c>
      <c r="X85" s="10">
        <f t="shared" si="22"/>
        <v>-4.0005489184345615E-3</v>
      </c>
      <c r="Y85" s="6">
        <v>-4809.4150000000373</v>
      </c>
      <c r="Z85" s="6">
        <v>-1566.7600000000093</v>
      </c>
      <c r="AA85" s="6">
        <v>1274.5350000000797</v>
      </c>
      <c r="AB85" s="6">
        <v>0</v>
      </c>
      <c r="AC85" s="6">
        <f t="shared" si="23"/>
        <v>-5101.6399999999667</v>
      </c>
      <c r="AE85" s="6">
        <v>1249820</v>
      </c>
      <c r="AF85" s="6">
        <f t="shared" si="27"/>
        <v>25415</v>
      </c>
      <c r="AG85" s="10">
        <f t="shared" si="24"/>
        <v>2.033492822966507E-2</v>
      </c>
      <c r="AI85" s="6">
        <f t="shared" si="28"/>
        <v>1249820</v>
      </c>
      <c r="AJ85" s="6">
        <f t="shared" si="29"/>
        <v>20313.360000000102</v>
      </c>
      <c r="AK85" s="10">
        <f t="shared" si="25"/>
        <v>1.6253028436094878E-2</v>
      </c>
      <c r="AM85" s="6">
        <f t="shared" si="30"/>
        <v>1249820</v>
      </c>
      <c r="AN85" s="6">
        <f t="shared" si="31"/>
        <v>25415</v>
      </c>
      <c r="AO85" s="10">
        <f t="shared" si="26"/>
        <v>2.033492822966507E-2</v>
      </c>
    </row>
    <row r="86" spans="1:41" x14ac:dyDescent="0.3">
      <c r="A86" s="3"/>
      <c r="B86" s="3" t="str">
        <f t="shared" si="16"/>
        <v>2072</v>
      </c>
      <c r="C86" s="3">
        <v>140702</v>
      </c>
      <c r="D86" s="3">
        <v>8552072</v>
      </c>
      <c r="E86" s="4" t="s">
        <v>119</v>
      </c>
      <c r="F86" s="4" t="s">
        <v>5</v>
      </c>
      <c r="G86" s="6">
        <v>568</v>
      </c>
      <c r="H86" s="6">
        <v>104319.99999999994</v>
      </c>
      <c r="I86" s="6">
        <v>2429582.02</v>
      </c>
      <c r="J86" s="6">
        <v>2422520</v>
      </c>
      <c r="K86" s="10">
        <f t="shared" si="17"/>
        <v>4.2937426743057616E-2</v>
      </c>
      <c r="M86" s="6">
        <v>2422520</v>
      </c>
      <c r="N86" s="6">
        <f t="shared" si="18"/>
        <v>0</v>
      </c>
      <c r="O86" s="10">
        <f t="shared" si="19"/>
        <v>0</v>
      </c>
      <c r="P86" s="6">
        <v>-9136.2800000000279</v>
      </c>
      <c r="Q86" s="6">
        <v>9136.2800000002608</v>
      </c>
      <c r="R86" s="6">
        <v>0</v>
      </c>
      <c r="S86" s="6">
        <v>0</v>
      </c>
      <c r="T86" s="6">
        <f t="shared" si="20"/>
        <v>2.3283064365386963E-10</v>
      </c>
      <c r="V86" s="6">
        <v>2414792.92</v>
      </c>
      <c r="W86" s="6">
        <f t="shared" si="21"/>
        <v>-7727.0800000000745</v>
      </c>
      <c r="X86" s="10">
        <f t="shared" si="22"/>
        <v>-3.1896867724518579E-3</v>
      </c>
      <c r="Y86" s="6">
        <v>-9136.2800000000279</v>
      </c>
      <c r="Z86" s="6">
        <v>-2976.3199999998324</v>
      </c>
      <c r="AA86" s="6">
        <v>4385.5199999998949</v>
      </c>
      <c r="AB86" s="6">
        <v>0</v>
      </c>
      <c r="AC86" s="6">
        <f t="shared" si="23"/>
        <v>-7727.0799999999654</v>
      </c>
      <c r="AE86" s="6">
        <v>2374240</v>
      </c>
      <c r="AF86" s="6">
        <f t="shared" si="27"/>
        <v>48280</v>
      </c>
      <c r="AG86" s="10">
        <f t="shared" si="24"/>
        <v>2.033492822966507E-2</v>
      </c>
      <c r="AI86" s="6">
        <f t="shared" si="28"/>
        <v>2374240</v>
      </c>
      <c r="AJ86" s="6">
        <f t="shared" si="29"/>
        <v>40552.919999999925</v>
      </c>
      <c r="AK86" s="10">
        <f t="shared" si="25"/>
        <v>1.7080379405620294E-2</v>
      </c>
      <c r="AM86" s="6">
        <f t="shared" si="30"/>
        <v>2374240</v>
      </c>
      <c r="AN86" s="6">
        <f t="shared" si="31"/>
        <v>48280</v>
      </c>
      <c r="AO86" s="10">
        <f t="shared" si="26"/>
        <v>2.033492822966507E-2</v>
      </c>
    </row>
    <row r="87" spans="1:41" x14ac:dyDescent="0.3">
      <c r="A87" s="3"/>
      <c r="B87" s="3" t="str">
        <f t="shared" si="16"/>
        <v>3340</v>
      </c>
      <c r="C87" s="3">
        <v>138297</v>
      </c>
      <c r="D87" s="3">
        <v>8553340</v>
      </c>
      <c r="E87" s="4" t="s">
        <v>224</v>
      </c>
      <c r="F87" s="4" t="s">
        <v>5</v>
      </c>
      <c r="G87" s="6">
        <v>143</v>
      </c>
      <c r="H87" s="6">
        <v>28490.000000000015</v>
      </c>
      <c r="I87" s="6">
        <v>669163.23792999994</v>
      </c>
      <c r="J87" s="6">
        <v>669163.23792999994</v>
      </c>
      <c r="K87" s="10">
        <f t="shared" si="17"/>
        <v>4.257556061826024E-2</v>
      </c>
      <c r="M87" s="6">
        <v>669163.23792999994</v>
      </c>
      <c r="N87" s="6">
        <f t="shared" si="18"/>
        <v>0</v>
      </c>
      <c r="O87" s="10">
        <f t="shared" si="19"/>
        <v>0</v>
      </c>
      <c r="P87" s="6">
        <v>-2300.1550000000279</v>
      </c>
      <c r="Q87" s="6">
        <v>0</v>
      </c>
      <c r="R87" s="6">
        <v>2300.1550000000061</v>
      </c>
      <c r="S87" s="6">
        <v>0</v>
      </c>
      <c r="T87" s="6">
        <f t="shared" si="20"/>
        <v>-2.1827872842550278E-11</v>
      </c>
      <c r="V87" s="6">
        <v>668088.9962869999</v>
      </c>
      <c r="W87" s="6">
        <f t="shared" si="21"/>
        <v>-1074.2416430000449</v>
      </c>
      <c r="X87" s="10">
        <f t="shared" si="22"/>
        <v>-1.6053506560269521E-3</v>
      </c>
      <c r="Y87" s="6">
        <v>-2300.1550000000279</v>
      </c>
      <c r="Z87" s="6">
        <v>0</v>
      </c>
      <c r="AA87" s="6">
        <v>1225.9133570000013</v>
      </c>
      <c r="AB87" s="6">
        <v>0</v>
      </c>
      <c r="AC87" s="6">
        <f t="shared" si="23"/>
        <v>-1074.2416430000267</v>
      </c>
      <c r="AE87" s="6">
        <v>658420.82150862494</v>
      </c>
      <c r="AF87" s="6">
        <f t="shared" si="27"/>
        <v>10742.416421375005</v>
      </c>
      <c r="AG87" s="10">
        <f t="shared" si="24"/>
        <v>1.6315426351130796E-2</v>
      </c>
      <c r="AI87" s="6">
        <f t="shared" si="28"/>
        <v>658420.82150862494</v>
      </c>
      <c r="AJ87" s="6">
        <f t="shared" si="29"/>
        <v>9668.1747783749597</v>
      </c>
      <c r="AK87" s="10">
        <f t="shared" si="25"/>
        <v>1.4683883714707694E-2</v>
      </c>
      <c r="AM87" s="6">
        <f t="shared" si="30"/>
        <v>658420.82150862494</v>
      </c>
      <c r="AN87" s="6">
        <f t="shared" si="31"/>
        <v>10742.416421375005</v>
      </c>
      <c r="AO87" s="10">
        <f t="shared" si="26"/>
        <v>1.6315426351130796E-2</v>
      </c>
    </row>
    <row r="88" spans="1:41" x14ac:dyDescent="0.3">
      <c r="A88" s="3"/>
      <c r="B88" s="3" t="str">
        <f t="shared" si="16"/>
        <v>3345</v>
      </c>
      <c r="C88" s="3">
        <v>120218</v>
      </c>
      <c r="D88" s="3">
        <v>8553345</v>
      </c>
      <c r="E88" s="4" t="s">
        <v>87</v>
      </c>
      <c r="F88" s="4" t="s">
        <v>5</v>
      </c>
      <c r="G88" s="6">
        <v>294</v>
      </c>
      <c r="H88" s="6">
        <v>53020.000000000073</v>
      </c>
      <c r="I88" s="6">
        <v>1259341.7279112446</v>
      </c>
      <c r="J88" s="6">
        <v>1255432.5779112447</v>
      </c>
      <c r="K88" s="10">
        <f t="shared" si="17"/>
        <v>4.2101360436884366E-2</v>
      </c>
      <c r="M88" s="6">
        <v>1253910</v>
      </c>
      <c r="N88" s="6">
        <f t="shared" si="18"/>
        <v>-1522.5779112447053</v>
      </c>
      <c r="O88" s="10">
        <f t="shared" si="19"/>
        <v>-1.212791461711094E-3</v>
      </c>
      <c r="P88" s="6">
        <v>-4728.9899999999907</v>
      </c>
      <c r="Q88" s="6">
        <v>3206.4120887552854</v>
      </c>
      <c r="R88" s="6">
        <v>0</v>
      </c>
      <c r="S88" s="6">
        <v>0</v>
      </c>
      <c r="T88" s="6">
        <f t="shared" si="20"/>
        <v>-1522.5779112447053</v>
      </c>
      <c r="V88" s="6">
        <v>1250703.5879112447</v>
      </c>
      <c r="W88" s="6">
        <f t="shared" si="21"/>
        <v>-4728.9899999999907</v>
      </c>
      <c r="X88" s="10">
        <f t="shared" si="22"/>
        <v>-3.766821160454477E-3</v>
      </c>
      <c r="Y88" s="6">
        <v>-4728.9899999999907</v>
      </c>
      <c r="Z88" s="6">
        <v>0</v>
      </c>
      <c r="AA88" s="6">
        <v>0</v>
      </c>
      <c r="AB88" s="6">
        <v>0</v>
      </c>
      <c r="AC88" s="6">
        <f t="shared" si="23"/>
        <v>-4728.9899999999907</v>
      </c>
      <c r="AE88" s="6">
        <v>1228920</v>
      </c>
      <c r="AF88" s="6">
        <f t="shared" si="27"/>
        <v>24990</v>
      </c>
      <c r="AG88" s="10">
        <f t="shared" si="24"/>
        <v>2.033492822966507E-2</v>
      </c>
      <c r="AI88" s="6">
        <f t="shared" si="28"/>
        <v>1228920</v>
      </c>
      <c r="AJ88" s="6">
        <f t="shared" si="29"/>
        <v>21783.587911244715</v>
      </c>
      <c r="AK88" s="10">
        <f t="shared" si="25"/>
        <v>1.7725798189666304E-2</v>
      </c>
      <c r="AM88" s="6">
        <f t="shared" si="30"/>
        <v>1228920</v>
      </c>
      <c r="AN88" s="6">
        <f t="shared" si="31"/>
        <v>26512.577911244705</v>
      </c>
      <c r="AO88" s="10">
        <f t="shared" si="26"/>
        <v>2.157388431406821E-2</v>
      </c>
    </row>
    <row r="89" spans="1:41" x14ac:dyDescent="0.3">
      <c r="A89" s="3"/>
      <c r="B89" s="3" t="str">
        <f t="shared" si="16"/>
        <v>2005</v>
      </c>
      <c r="C89" s="3">
        <v>138999</v>
      </c>
      <c r="D89" s="3">
        <v>8552005</v>
      </c>
      <c r="E89" s="4" t="s">
        <v>93</v>
      </c>
      <c r="F89" s="4" t="s">
        <v>5</v>
      </c>
      <c r="G89" s="6">
        <v>405</v>
      </c>
      <c r="H89" s="6">
        <v>72819.999999999913</v>
      </c>
      <c r="I89" s="6">
        <v>1735174.69</v>
      </c>
      <c r="J89" s="6">
        <v>1727325</v>
      </c>
      <c r="K89" s="10">
        <f t="shared" si="17"/>
        <v>4.1966956076335986E-2</v>
      </c>
      <c r="M89" s="6">
        <v>1727325</v>
      </c>
      <c r="N89" s="6">
        <f t="shared" si="18"/>
        <v>0</v>
      </c>
      <c r="O89" s="10">
        <f t="shared" si="19"/>
        <v>0</v>
      </c>
      <c r="P89" s="6">
        <v>-6514.4250000000466</v>
      </c>
      <c r="Q89" s="6">
        <v>6514.4250000000466</v>
      </c>
      <c r="R89" s="6">
        <v>0</v>
      </c>
      <c r="S89" s="6">
        <v>0</v>
      </c>
      <c r="T89" s="6">
        <f t="shared" si="20"/>
        <v>0</v>
      </c>
      <c r="V89" s="6">
        <v>1721188.7999999998</v>
      </c>
      <c r="W89" s="6">
        <f t="shared" si="21"/>
        <v>-6136.2000000001863</v>
      </c>
      <c r="X89" s="10">
        <f t="shared" si="22"/>
        <v>-3.5524293343755149E-3</v>
      </c>
      <c r="Y89" s="6">
        <v>-6514.4250000000466</v>
      </c>
      <c r="Z89" s="6">
        <v>-2122.1999999999534</v>
      </c>
      <c r="AA89" s="6">
        <v>2500.424999999922</v>
      </c>
      <c r="AB89" s="6">
        <v>0</v>
      </c>
      <c r="AC89" s="6">
        <f t="shared" si="23"/>
        <v>-6136.200000000078</v>
      </c>
      <c r="AE89" s="6">
        <v>1692900</v>
      </c>
      <c r="AF89" s="6">
        <f t="shared" si="27"/>
        <v>34425</v>
      </c>
      <c r="AG89" s="10">
        <f t="shared" si="24"/>
        <v>2.033492822966507E-2</v>
      </c>
      <c r="AI89" s="6">
        <f t="shared" si="28"/>
        <v>1692900</v>
      </c>
      <c r="AJ89" s="6">
        <f t="shared" si="29"/>
        <v>28288.799999999814</v>
      </c>
      <c r="AK89" s="10">
        <f t="shared" si="25"/>
        <v>1.6710260499734075E-2</v>
      </c>
      <c r="AM89" s="6">
        <f t="shared" si="30"/>
        <v>1692900</v>
      </c>
      <c r="AN89" s="6">
        <f t="shared" si="31"/>
        <v>34425</v>
      </c>
      <c r="AO89" s="10">
        <f t="shared" si="26"/>
        <v>2.033492822966507E-2</v>
      </c>
    </row>
    <row r="90" spans="1:41" x14ac:dyDescent="0.3">
      <c r="A90" s="3"/>
      <c r="B90" s="3" t="str">
        <f t="shared" si="16"/>
        <v>3028</v>
      </c>
      <c r="C90" s="3">
        <v>140317</v>
      </c>
      <c r="D90" s="3">
        <v>8553028</v>
      </c>
      <c r="E90" s="4" t="s">
        <v>179</v>
      </c>
      <c r="F90" s="4" t="s">
        <v>5</v>
      </c>
      <c r="G90" s="6">
        <v>61</v>
      </c>
      <c r="H90" s="6">
        <v>17769.999999999996</v>
      </c>
      <c r="I90" s="6">
        <v>424881.6586866359</v>
      </c>
      <c r="J90" s="6">
        <v>423920.97868663591</v>
      </c>
      <c r="K90" s="10">
        <f t="shared" si="17"/>
        <v>4.1823410440755111E-2</v>
      </c>
      <c r="M90" s="6">
        <v>407551.12463919999</v>
      </c>
      <c r="N90" s="6">
        <f t="shared" si="18"/>
        <v>-16369.854047435918</v>
      </c>
      <c r="O90" s="10">
        <f t="shared" si="19"/>
        <v>-3.8615343119257566E-2</v>
      </c>
      <c r="P90" s="6">
        <v>-981.18499999999767</v>
      </c>
      <c r="Q90" s="6">
        <v>0</v>
      </c>
      <c r="R90" s="6">
        <v>0</v>
      </c>
      <c r="S90" s="6">
        <v>-15388.66904743598</v>
      </c>
      <c r="T90" s="6">
        <f t="shared" si="20"/>
        <v>-16369.854047435978</v>
      </c>
      <c r="V90" s="6">
        <v>410495.55619679997</v>
      </c>
      <c r="W90" s="6">
        <f t="shared" si="21"/>
        <v>-13425.422489835939</v>
      </c>
      <c r="X90" s="10">
        <f t="shared" si="22"/>
        <v>-3.1669634589516424E-2</v>
      </c>
      <c r="Y90" s="6">
        <v>-981.18499999999767</v>
      </c>
      <c r="Z90" s="6">
        <v>0</v>
      </c>
      <c r="AA90" s="6">
        <v>0</v>
      </c>
      <c r="AB90" s="6">
        <v>-12444.237489835979</v>
      </c>
      <c r="AC90" s="6">
        <f t="shared" si="23"/>
        <v>-13425.422489835977</v>
      </c>
      <c r="AE90" s="6">
        <v>402794.73522634857</v>
      </c>
      <c r="AF90" s="6">
        <f t="shared" si="27"/>
        <v>4756.3894128514221</v>
      </c>
      <c r="AG90" s="10">
        <f t="shared" si="24"/>
        <v>1.1808469666761141E-2</v>
      </c>
      <c r="AI90" s="6">
        <f t="shared" si="28"/>
        <v>402794.73522634857</v>
      </c>
      <c r="AJ90" s="6">
        <f t="shared" si="29"/>
        <v>7700.8209704514011</v>
      </c>
      <c r="AK90" s="10">
        <f t="shared" si="25"/>
        <v>1.9118474739060237E-2</v>
      </c>
      <c r="AM90" s="6">
        <f t="shared" si="30"/>
        <v>402794.73522634857</v>
      </c>
      <c r="AN90" s="6">
        <f t="shared" si="31"/>
        <v>21126.24346028734</v>
      </c>
      <c r="AO90" s="10">
        <f t="shared" si="26"/>
        <v>5.2449154898748983E-2</v>
      </c>
    </row>
    <row r="91" spans="1:41" x14ac:dyDescent="0.3">
      <c r="A91" s="3"/>
      <c r="B91" s="3" t="str">
        <f t="shared" si="16"/>
        <v>2094</v>
      </c>
      <c r="C91" s="3">
        <v>140754</v>
      </c>
      <c r="D91" s="3">
        <v>8552094</v>
      </c>
      <c r="E91" s="4" t="s">
        <v>127</v>
      </c>
      <c r="F91" s="4" t="s">
        <v>5</v>
      </c>
      <c r="G91" s="6">
        <v>45</v>
      </c>
      <c r="H91" s="6">
        <v>14790.000000000002</v>
      </c>
      <c r="I91" s="6">
        <v>354929.35</v>
      </c>
      <c r="J91" s="6">
        <v>354495</v>
      </c>
      <c r="K91" s="10">
        <f t="shared" si="17"/>
        <v>4.167026480058638E-2</v>
      </c>
      <c r="M91" s="6">
        <v>352343.8515532001</v>
      </c>
      <c r="N91" s="6">
        <f t="shared" si="18"/>
        <v>-2151.1484467998962</v>
      </c>
      <c r="O91" s="10">
        <f t="shared" si="19"/>
        <v>-6.0682053253216439E-3</v>
      </c>
      <c r="P91" s="6">
        <v>-723.82500000001164</v>
      </c>
      <c r="Q91" s="6">
        <v>0</v>
      </c>
      <c r="R91" s="6">
        <v>0</v>
      </c>
      <c r="S91" s="6">
        <v>-1427.3234467999564</v>
      </c>
      <c r="T91" s="6">
        <f t="shared" si="20"/>
        <v>-2151.148446799968</v>
      </c>
      <c r="V91" s="6">
        <v>353771.17500000005</v>
      </c>
      <c r="W91" s="6">
        <f t="shared" si="21"/>
        <v>-723.82499999995343</v>
      </c>
      <c r="X91" s="10">
        <f t="shared" si="22"/>
        <v>-2.0418482630219139E-3</v>
      </c>
      <c r="Y91" s="6">
        <v>-723.82500000001164</v>
      </c>
      <c r="Z91" s="6">
        <v>0</v>
      </c>
      <c r="AA91" s="6">
        <v>0</v>
      </c>
      <c r="AB91" s="6">
        <v>0</v>
      </c>
      <c r="AC91" s="6">
        <f t="shared" si="23"/>
        <v>-723.82500000001164</v>
      </c>
      <c r="AE91" s="6">
        <v>348722.96916500002</v>
      </c>
      <c r="AF91" s="6">
        <f t="shared" si="27"/>
        <v>3620.882388200087</v>
      </c>
      <c r="AG91" s="10">
        <f t="shared" si="24"/>
        <v>1.03832632443745E-2</v>
      </c>
      <c r="AI91" s="6">
        <f t="shared" si="28"/>
        <v>348722.96916500002</v>
      </c>
      <c r="AJ91" s="6">
        <f t="shared" si="29"/>
        <v>5048.2058350000298</v>
      </c>
      <c r="AK91" s="10">
        <f t="shared" si="25"/>
        <v>1.4476264202176617E-2</v>
      </c>
      <c r="AM91" s="6">
        <f t="shared" si="30"/>
        <v>348722.96916500002</v>
      </c>
      <c r="AN91" s="6">
        <f t="shared" si="31"/>
        <v>5772.0308349999832</v>
      </c>
      <c r="AO91" s="10">
        <f t="shared" si="26"/>
        <v>1.6551908951741339E-2</v>
      </c>
    </row>
    <row r="92" spans="1:41" x14ac:dyDescent="0.3">
      <c r="A92" s="3"/>
      <c r="B92" s="3" t="str">
        <f t="shared" si="16"/>
        <v>2009</v>
      </c>
      <c r="C92" s="3">
        <v>140253</v>
      </c>
      <c r="D92" s="3">
        <v>8552009</v>
      </c>
      <c r="E92" s="4" t="s">
        <v>96</v>
      </c>
      <c r="F92" s="4" t="s">
        <v>5</v>
      </c>
      <c r="G92" s="6">
        <v>130</v>
      </c>
      <c r="H92" s="6">
        <v>25679.999999999985</v>
      </c>
      <c r="I92" s="6">
        <v>622530.28058463917</v>
      </c>
      <c r="J92" s="6">
        <v>620337.28058463917</v>
      </c>
      <c r="K92" s="10">
        <f t="shared" si="17"/>
        <v>4.1251005454518666E-2</v>
      </c>
      <c r="M92" s="6">
        <v>598329.28118159622</v>
      </c>
      <c r="N92" s="6">
        <f t="shared" si="18"/>
        <v>-22007.999403042952</v>
      </c>
      <c r="O92" s="10">
        <f t="shared" si="19"/>
        <v>-3.5477473451702643E-2</v>
      </c>
      <c r="P92" s="6">
        <v>-2091.0499999999884</v>
      </c>
      <c r="Q92" s="6">
        <v>0</v>
      </c>
      <c r="R92" s="6">
        <v>0</v>
      </c>
      <c r="S92" s="6">
        <v>-19916.949403042923</v>
      </c>
      <c r="T92" s="6">
        <f t="shared" si="20"/>
        <v>-22007.999403042912</v>
      </c>
      <c r="V92" s="6">
        <v>604217.98699877481</v>
      </c>
      <c r="W92" s="6">
        <f t="shared" si="21"/>
        <v>-16119.293585864361</v>
      </c>
      <c r="X92" s="10">
        <f t="shared" si="22"/>
        <v>-2.5984724907509464E-2</v>
      </c>
      <c r="Y92" s="6">
        <v>-2091.0499999999884</v>
      </c>
      <c r="Z92" s="6">
        <v>0</v>
      </c>
      <c r="AA92" s="6">
        <v>0</v>
      </c>
      <c r="AB92" s="6">
        <v>-14028.243585864288</v>
      </c>
      <c r="AC92" s="6">
        <f t="shared" si="23"/>
        <v>-16119.293585864276</v>
      </c>
      <c r="AE92" s="6">
        <v>588816.75640428509</v>
      </c>
      <c r="AF92" s="6">
        <f t="shared" si="27"/>
        <v>9512.5247773111332</v>
      </c>
      <c r="AG92" s="10">
        <f t="shared" si="24"/>
        <v>1.6155322812823922E-2</v>
      </c>
      <c r="AI92" s="6">
        <f t="shared" si="28"/>
        <v>588816.75640428509</v>
      </c>
      <c r="AJ92" s="6">
        <f t="shared" si="29"/>
        <v>15401.230594489723</v>
      </c>
      <c r="AK92" s="10">
        <f t="shared" si="25"/>
        <v>2.615623693955331E-2</v>
      </c>
      <c r="AM92" s="6">
        <f t="shared" si="30"/>
        <v>588816.75640428509</v>
      </c>
      <c r="AN92" s="6">
        <f t="shared" si="31"/>
        <v>31520.524180354085</v>
      </c>
      <c r="AO92" s="10">
        <f t="shared" si="26"/>
        <v>5.3531975504297481E-2</v>
      </c>
    </row>
    <row r="93" spans="1:41" x14ac:dyDescent="0.3">
      <c r="A93" s="3"/>
      <c r="B93" s="3" t="str">
        <f t="shared" si="16"/>
        <v>2334</v>
      </c>
      <c r="C93" s="3">
        <v>120061</v>
      </c>
      <c r="D93" s="3">
        <v>8552334</v>
      </c>
      <c r="E93" s="4" t="s">
        <v>47</v>
      </c>
      <c r="F93" s="4" t="s">
        <v>5</v>
      </c>
      <c r="G93" s="6">
        <v>146</v>
      </c>
      <c r="H93" s="6">
        <v>29270.000000000029</v>
      </c>
      <c r="I93" s="6">
        <v>713738.86752297194</v>
      </c>
      <c r="J93" s="6">
        <v>688430.37752297195</v>
      </c>
      <c r="K93" s="10">
        <f t="shared" si="17"/>
        <v>4.1009396197773919E-2</v>
      </c>
      <c r="M93" s="6">
        <v>679079.58208124107</v>
      </c>
      <c r="N93" s="6">
        <f t="shared" si="18"/>
        <v>-9350.7954417308792</v>
      </c>
      <c r="O93" s="10">
        <f t="shared" si="19"/>
        <v>-1.3582775756316558E-2</v>
      </c>
      <c r="P93" s="6">
        <v>-2348.4100000000326</v>
      </c>
      <c r="Q93" s="6">
        <v>0</v>
      </c>
      <c r="R93" s="6">
        <v>0</v>
      </c>
      <c r="S93" s="6">
        <v>-7002.3854417306857</v>
      </c>
      <c r="T93" s="6">
        <f t="shared" si="20"/>
        <v>-9350.7954417307192</v>
      </c>
      <c r="V93" s="6">
        <v>686081.9675229718</v>
      </c>
      <c r="W93" s="6">
        <f t="shared" si="21"/>
        <v>-2348.410000000149</v>
      </c>
      <c r="X93" s="10">
        <f t="shared" si="22"/>
        <v>-3.4112527231147435E-3</v>
      </c>
      <c r="Y93" s="6">
        <v>-2348.4100000000326</v>
      </c>
      <c r="Z93" s="6">
        <v>0</v>
      </c>
      <c r="AA93" s="6">
        <v>0</v>
      </c>
      <c r="AB93" s="6">
        <v>0</v>
      </c>
      <c r="AC93" s="6">
        <f t="shared" si="23"/>
        <v>-2348.4100000000326</v>
      </c>
      <c r="AE93" s="6">
        <v>667626.50240554241</v>
      </c>
      <c r="AF93" s="6">
        <f t="shared" si="27"/>
        <v>11453.079675698653</v>
      </c>
      <c r="AG93" s="10">
        <f t="shared" si="24"/>
        <v>1.7154920654635135E-2</v>
      </c>
      <c r="AI93" s="6">
        <f t="shared" si="28"/>
        <v>667626.50240554241</v>
      </c>
      <c r="AJ93" s="6">
        <f t="shared" si="29"/>
        <v>18455.465117429383</v>
      </c>
      <c r="AK93" s="10">
        <f t="shared" si="25"/>
        <v>2.7643397994135968E-2</v>
      </c>
      <c r="AM93" s="6">
        <f t="shared" si="30"/>
        <v>667626.50240554241</v>
      </c>
      <c r="AN93" s="6">
        <f t="shared" si="31"/>
        <v>20803.875117429532</v>
      </c>
      <c r="AO93" s="10">
        <f t="shared" si="26"/>
        <v>3.1160948587976283E-2</v>
      </c>
    </row>
    <row r="94" spans="1:41" x14ac:dyDescent="0.3">
      <c r="A94" s="3"/>
      <c r="B94" s="3" t="str">
        <f t="shared" si="16"/>
        <v>2162</v>
      </c>
      <c r="C94" s="3">
        <v>139737</v>
      </c>
      <c r="D94" s="3">
        <v>8552162</v>
      </c>
      <c r="E94" s="4" t="s">
        <v>136</v>
      </c>
      <c r="F94" s="4" t="s">
        <v>5</v>
      </c>
      <c r="G94" s="6">
        <v>599</v>
      </c>
      <c r="H94" s="6">
        <v>105099.99999999997</v>
      </c>
      <c r="I94" s="6">
        <v>2565057.2000000002</v>
      </c>
      <c r="J94" s="6">
        <v>2554735</v>
      </c>
      <c r="K94" s="10">
        <f t="shared" si="17"/>
        <v>4.0973745146891838E-2</v>
      </c>
      <c r="M94" s="6">
        <v>2554735</v>
      </c>
      <c r="N94" s="6">
        <f t="shared" si="18"/>
        <v>0</v>
      </c>
      <c r="O94" s="10">
        <f t="shared" si="19"/>
        <v>0</v>
      </c>
      <c r="P94" s="6">
        <v>-9634.9150000000373</v>
      </c>
      <c r="Q94" s="6">
        <v>9634.9150000000373</v>
      </c>
      <c r="R94" s="6">
        <v>0</v>
      </c>
      <c r="S94" s="6">
        <v>0</v>
      </c>
      <c r="T94" s="6">
        <f t="shared" si="20"/>
        <v>0</v>
      </c>
      <c r="V94" s="6">
        <v>2546705.36</v>
      </c>
      <c r="W94" s="6">
        <f t="shared" si="21"/>
        <v>-8029.6400000001304</v>
      </c>
      <c r="X94" s="10">
        <f t="shared" si="22"/>
        <v>-3.1430422333432353E-3</v>
      </c>
      <c r="Y94" s="6">
        <v>-9634.9150000000373</v>
      </c>
      <c r="Z94" s="6">
        <v>-3138.7599999997765</v>
      </c>
      <c r="AA94" s="6">
        <v>4744.0349999998871</v>
      </c>
      <c r="AB94" s="6">
        <v>0</v>
      </c>
      <c r="AC94" s="6">
        <f t="shared" si="23"/>
        <v>-8029.6399999999267</v>
      </c>
      <c r="AE94" s="6">
        <v>2503820</v>
      </c>
      <c r="AF94" s="6">
        <f t="shared" si="27"/>
        <v>50915</v>
      </c>
      <c r="AG94" s="10">
        <f t="shared" si="24"/>
        <v>2.033492822966507E-2</v>
      </c>
      <c r="AI94" s="6">
        <f t="shared" si="28"/>
        <v>2503820</v>
      </c>
      <c r="AJ94" s="6">
        <f t="shared" si="29"/>
        <v>42885.35999999987</v>
      </c>
      <c r="AK94" s="10">
        <f t="shared" si="25"/>
        <v>1.7127972458083996E-2</v>
      </c>
      <c r="AM94" s="6">
        <f t="shared" si="30"/>
        <v>2503820</v>
      </c>
      <c r="AN94" s="6">
        <f t="shared" si="31"/>
        <v>50915</v>
      </c>
      <c r="AO94" s="10">
        <f t="shared" si="26"/>
        <v>2.033492822966507E-2</v>
      </c>
    </row>
    <row r="95" spans="1:41" x14ac:dyDescent="0.3">
      <c r="A95" s="3"/>
      <c r="B95" s="3" t="str">
        <f t="shared" si="16"/>
        <v>2013</v>
      </c>
      <c r="C95" s="3">
        <v>140850</v>
      </c>
      <c r="D95" s="3">
        <v>8552013</v>
      </c>
      <c r="E95" s="4" t="s">
        <v>100</v>
      </c>
      <c r="F95" s="4" t="s">
        <v>5</v>
      </c>
      <c r="G95" s="6">
        <v>198</v>
      </c>
      <c r="H95" s="6">
        <v>34609.999999999964</v>
      </c>
      <c r="I95" s="6">
        <v>847280.5</v>
      </c>
      <c r="J95" s="6">
        <v>844470</v>
      </c>
      <c r="K95" s="10">
        <f t="shared" si="17"/>
        <v>4.0848337711064948E-2</v>
      </c>
      <c r="M95" s="6">
        <v>844470</v>
      </c>
      <c r="N95" s="6">
        <f t="shared" si="18"/>
        <v>0</v>
      </c>
      <c r="O95" s="10">
        <f t="shared" si="19"/>
        <v>0</v>
      </c>
      <c r="P95" s="6">
        <v>-3184.8299999999581</v>
      </c>
      <c r="Q95" s="6">
        <v>3184.8299999999581</v>
      </c>
      <c r="R95" s="6">
        <v>0</v>
      </c>
      <c r="S95" s="6">
        <v>0</v>
      </c>
      <c r="T95" s="6">
        <f t="shared" si="20"/>
        <v>0</v>
      </c>
      <c r="V95" s="6">
        <v>840354.12</v>
      </c>
      <c r="W95" s="6">
        <f t="shared" si="21"/>
        <v>-4115.8800000000047</v>
      </c>
      <c r="X95" s="10">
        <f t="shared" si="22"/>
        <v>-4.8739209208142438E-3</v>
      </c>
      <c r="Y95" s="6">
        <v>-3184.8299999999581</v>
      </c>
      <c r="Z95" s="6">
        <v>-1037.5200000000186</v>
      </c>
      <c r="AA95" s="6">
        <v>106.4699999999621</v>
      </c>
      <c r="AB95" s="6">
        <v>0</v>
      </c>
      <c r="AC95" s="6">
        <f t="shared" si="23"/>
        <v>-4115.8800000000147</v>
      </c>
      <c r="AE95" s="6">
        <v>827640</v>
      </c>
      <c r="AF95" s="6">
        <f t="shared" si="27"/>
        <v>16830</v>
      </c>
      <c r="AG95" s="10">
        <f t="shared" si="24"/>
        <v>2.033492822966507E-2</v>
      </c>
      <c r="AI95" s="6">
        <f t="shared" si="28"/>
        <v>827640</v>
      </c>
      <c r="AJ95" s="6">
        <f t="shared" si="29"/>
        <v>12714.119999999995</v>
      </c>
      <c r="AK95" s="10">
        <f t="shared" si="25"/>
        <v>1.5361896476729007E-2</v>
      </c>
      <c r="AM95" s="6">
        <f t="shared" si="30"/>
        <v>827640</v>
      </c>
      <c r="AN95" s="6">
        <f t="shared" si="31"/>
        <v>16830</v>
      </c>
      <c r="AO95" s="10">
        <f t="shared" si="26"/>
        <v>2.033492822966507E-2</v>
      </c>
    </row>
    <row r="96" spans="1:41" x14ac:dyDescent="0.3">
      <c r="A96" s="3"/>
      <c r="B96" s="3" t="str">
        <f t="shared" si="16"/>
        <v>2027</v>
      </c>
      <c r="C96" s="3">
        <v>142410</v>
      </c>
      <c r="D96" s="3">
        <v>8552027</v>
      </c>
      <c r="E96" s="4" t="s">
        <v>105</v>
      </c>
      <c r="F96" s="4" t="s">
        <v>5</v>
      </c>
      <c r="G96" s="6">
        <v>198</v>
      </c>
      <c r="H96" s="6">
        <v>36279.999999999993</v>
      </c>
      <c r="I96" s="6">
        <v>890582.79644995718</v>
      </c>
      <c r="J96" s="6">
        <v>888312.34644995723</v>
      </c>
      <c r="K96" s="10">
        <f t="shared" si="17"/>
        <v>4.0737368995470605E-2</v>
      </c>
      <c r="M96" s="6">
        <v>873186.01273220009</v>
      </c>
      <c r="N96" s="6">
        <f t="shared" si="18"/>
        <v>-15126.333717757137</v>
      </c>
      <c r="O96" s="10">
        <f t="shared" si="19"/>
        <v>-1.7028170078022521E-2</v>
      </c>
      <c r="P96" s="6">
        <v>-3184.8299999999581</v>
      </c>
      <c r="Q96" s="6">
        <v>0</v>
      </c>
      <c r="R96" s="6">
        <v>0</v>
      </c>
      <c r="S96" s="6">
        <v>-11941.503717757234</v>
      </c>
      <c r="T96" s="6">
        <f t="shared" si="20"/>
        <v>-15126.333717757192</v>
      </c>
      <c r="V96" s="6">
        <v>882759.48791880009</v>
      </c>
      <c r="W96" s="6">
        <f t="shared" si="21"/>
        <v>-5552.8585311571369</v>
      </c>
      <c r="X96" s="10">
        <f t="shared" si="22"/>
        <v>-6.2510203233677054E-3</v>
      </c>
      <c r="Y96" s="6">
        <v>-3184.8299999999581</v>
      </c>
      <c r="Z96" s="6">
        <v>0</v>
      </c>
      <c r="AA96" s="6">
        <v>0</v>
      </c>
      <c r="AB96" s="6">
        <v>-2368.028531157232</v>
      </c>
      <c r="AC96" s="6">
        <f t="shared" si="23"/>
        <v>-5552.8585311571896</v>
      </c>
      <c r="AE96" s="6">
        <v>857721.16821818554</v>
      </c>
      <c r="AF96" s="6">
        <f t="shared" si="27"/>
        <v>15464.844514014549</v>
      </c>
      <c r="AG96" s="10">
        <f t="shared" si="24"/>
        <v>1.8030153722498114E-2</v>
      </c>
      <c r="AI96" s="6">
        <f t="shared" si="28"/>
        <v>857721.16821818554</v>
      </c>
      <c r="AJ96" s="6">
        <f t="shared" si="29"/>
        <v>25038.319700614549</v>
      </c>
      <c r="AK96" s="10">
        <f t="shared" si="25"/>
        <v>2.9191677468598218E-2</v>
      </c>
      <c r="AM96" s="6">
        <f t="shared" si="30"/>
        <v>857721.16821818554</v>
      </c>
      <c r="AN96" s="6">
        <f t="shared" si="31"/>
        <v>30591.178231771686</v>
      </c>
      <c r="AO96" s="10">
        <f t="shared" si="26"/>
        <v>3.5665644460333476E-2</v>
      </c>
    </row>
    <row r="97" spans="1:41" x14ac:dyDescent="0.3">
      <c r="A97" s="3"/>
      <c r="B97" s="3" t="str">
        <f t="shared" si="16"/>
        <v>2375</v>
      </c>
      <c r="C97" s="3">
        <v>120098</v>
      </c>
      <c r="D97" s="3">
        <v>8552375</v>
      </c>
      <c r="E97" s="4" t="s">
        <v>51</v>
      </c>
      <c r="F97" s="4" t="s">
        <v>5</v>
      </c>
      <c r="G97" s="6">
        <v>492</v>
      </c>
      <c r="H97" s="6">
        <v>86489.999999999956</v>
      </c>
      <c r="I97" s="6">
        <v>2137895.2000000002</v>
      </c>
      <c r="J97" s="6">
        <v>2098380</v>
      </c>
      <c r="K97" s="10">
        <f t="shared" si="17"/>
        <v>4.0455678089365628E-2</v>
      </c>
      <c r="M97" s="6">
        <v>2098380</v>
      </c>
      <c r="N97" s="6">
        <f t="shared" si="18"/>
        <v>0</v>
      </c>
      <c r="O97" s="10">
        <f t="shared" si="19"/>
        <v>0</v>
      </c>
      <c r="P97" s="6">
        <v>-7913.8200000000652</v>
      </c>
      <c r="Q97" s="6">
        <v>7913.8200000000652</v>
      </c>
      <c r="R97" s="6">
        <v>0</v>
      </c>
      <c r="S97" s="6">
        <v>0</v>
      </c>
      <c r="T97" s="6">
        <f t="shared" si="20"/>
        <v>0</v>
      </c>
      <c r="V97" s="6">
        <v>2091394.68</v>
      </c>
      <c r="W97" s="6">
        <f t="shared" si="21"/>
        <v>-6985.3200000000652</v>
      </c>
      <c r="X97" s="10">
        <f t="shared" si="22"/>
        <v>-3.3289108741029103E-3</v>
      </c>
      <c r="Y97" s="6">
        <v>-7913.8200000000652</v>
      </c>
      <c r="Z97" s="6">
        <v>-2578.0799999998417</v>
      </c>
      <c r="AA97" s="6">
        <v>3506.5800000001327</v>
      </c>
      <c r="AB97" s="6">
        <v>0</v>
      </c>
      <c r="AC97" s="6">
        <f t="shared" si="23"/>
        <v>-6985.3199999997742</v>
      </c>
      <c r="AE97" s="6">
        <v>2056560</v>
      </c>
      <c r="AF97" s="6">
        <f t="shared" si="27"/>
        <v>41820</v>
      </c>
      <c r="AG97" s="10">
        <f t="shared" si="24"/>
        <v>2.033492822966507E-2</v>
      </c>
      <c r="AI97" s="6">
        <f t="shared" si="28"/>
        <v>2056560</v>
      </c>
      <c r="AJ97" s="6">
        <f t="shared" si="29"/>
        <v>34834.679999999935</v>
      </c>
      <c r="AK97" s="10">
        <f t="shared" si="25"/>
        <v>1.6938324191854329E-2</v>
      </c>
      <c r="AM97" s="6">
        <f t="shared" si="30"/>
        <v>2056560</v>
      </c>
      <c r="AN97" s="6">
        <f t="shared" si="31"/>
        <v>41820</v>
      </c>
      <c r="AO97" s="10">
        <f t="shared" si="26"/>
        <v>2.033492822966507E-2</v>
      </c>
    </row>
    <row r="98" spans="1:41" x14ac:dyDescent="0.3">
      <c r="A98" s="3"/>
      <c r="B98" s="3" t="str">
        <f t="shared" si="16"/>
        <v>3008</v>
      </c>
      <c r="C98" s="3">
        <v>140230</v>
      </c>
      <c r="D98" s="3">
        <v>8553008</v>
      </c>
      <c r="E98" s="4" t="s">
        <v>175</v>
      </c>
      <c r="F98" s="4" t="s">
        <v>5</v>
      </c>
      <c r="G98" s="6">
        <v>524</v>
      </c>
      <c r="H98" s="6">
        <v>89671.14942528744</v>
      </c>
      <c r="I98" s="6">
        <v>2241370.12</v>
      </c>
      <c r="J98" s="6">
        <v>2234860</v>
      </c>
      <c r="K98" s="10">
        <f t="shared" si="17"/>
        <v>4.0007292247336387E-2</v>
      </c>
      <c r="M98" s="6">
        <v>2234860</v>
      </c>
      <c r="N98" s="6">
        <f t="shared" si="18"/>
        <v>0</v>
      </c>
      <c r="O98" s="10">
        <f t="shared" si="19"/>
        <v>0</v>
      </c>
      <c r="P98" s="6">
        <v>-8428.5400000000373</v>
      </c>
      <c r="Q98" s="6">
        <v>8428.5400000000373</v>
      </c>
      <c r="R98" s="6">
        <v>0</v>
      </c>
      <c r="S98" s="6">
        <v>0</v>
      </c>
      <c r="T98" s="6">
        <f t="shared" si="20"/>
        <v>0</v>
      </c>
      <c r="V98" s="6">
        <v>2227562.36</v>
      </c>
      <c r="W98" s="6">
        <f t="shared" si="21"/>
        <v>-7297.6400000001304</v>
      </c>
      <c r="X98" s="10">
        <f t="shared" si="22"/>
        <v>-3.2653678530199341E-3</v>
      </c>
      <c r="Y98" s="6">
        <v>-8428.5400000000373</v>
      </c>
      <c r="Z98" s="6">
        <v>-2745.7599999997765</v>
      </c>
      <c r="AA98" s="6">
        <v>3876.6599999999025</v>
      </c>
      <c r="AB98" s="6">
        <v>0</v>
      </c>
      <c r="AC98" s="6">
        <f t="shared" si="23"/>
        <v>-7297.6399999999112</v>
      </c>
      <c r="AE98" s="6">
        <v>2190320</v>
      </c>
      <c r="AF98" s="6">
        <f t="shared" si="27"/>
        <v>44540</v>
      </c>
      <c r="AG98" s="10">
        <f t="shared" si="24"/>
        <v>2.033492822966507E-2</v>
      </c>
      <c r="AI98" s="6">
        <f t="shared" si="28"/>
        <v>2190320</v>
      </c>
      <c r="AJ98" s="6">
        <f t="shared" si="29"/>
        <v>37242.35999999987</v>
      </c>
      <c r="AK98" s="10">
        <f t="shared" si="25"/>
        <v>1.700315935571052E-2</v>
      </c>
      <c r="AM98" s="6">
        <f t="shared" si="30"/>
        <v>2190320</v>
      </c>
      <c r="AN98" s="6">
        <f t="shared" si="31"/>
        <v>44540</v>
      </c>
      <c r="AO98" s="10">
        <f t="shared" si="26"/>
        <v>2.033492822966507E-2</v>
      </c>
    </row>
    <row r="99" spans="1:41" x14ac:dyDescent="0.3">
      <c r="A99" s="3"/>
      <c r="B99" s="3" t="str">
        <f t="shared" si="16"/>
        <v>2033</v>
      </c>
      <c r="C99" s="3">
        <v>145084</v>
      </c>
      <c r="D99" s="3">
        <v>8552033</v>
      </c>
      <c r="E99" s="4" t="s">
        <v>108</v>
      </c>
      <c r="F99" s="4" t="s">
        <v>5</v>
      </c>
      <c r="G99" s="6">
        <v>91</v>
      </c>
      <c r="H99" s="6">
        <v>18250.000000000004</v>
      </c>
      <c r="I99" s="6">
        <v>461269.96137400001</v>
      </c>
      <c r="J99" s="6">
        <v>461269.96137400001</v>
      </c>
      <c r="K99" s="10">
        <f t="shared" si="17"/>
        <v>3.9564683435353409E-2</v>
      </c>
      <c r="M99" s="6">
        <v>461269.96137400001</v>
      </c>
      <c r="N99" s="6">
        <f t="shared" si="18"/>
        <v>0</v>
      </c>
      <c r="O99" s="10">
        <f t="shared" si="19"/>
        <v>0</v>
      </c>
      <c r="P99" s="6">
        <v>-1463.734999999986</v>
      </c>
      <c r="Q99" s="6">
        <v>0</v>
      </c>
      <c r="R99" s="6">
        <v>1463.7349999999615</v>
      </c>
      <c r="S99" s="6">
        <v>0</v>
      </c>
      <c r="T99" s="6">
        <f t="shared" si="20"/>
        <v>-2.4556356947869062E-11</v>
      </c>
      <c r="V99" s="6">
        <v>460603.35360659997</v>
      </c>
      <c r="W99" s="6">
        <f t="shared" si="21"/>
        <v>-666.60776740004076</v>
      </c>
      <c r="X99" s="10">
        <f t="shared" si="22"/>
        <v>-1.445157550286592E-3</v>
      </c>
      <c r="Y99" s="6">
        <v>-1463.734999999986</v>
      </c>
      <c r="Z99" s="6">
        <v>0</v>
      </c>
      <c r="AA99" s="6">
        <v>797.12723259996073</v>
      </c>
      <c r="AB99" s="6">
        <v>0</v>
      </c>
      <c r="AC99" s="6">
        <f t="shared" si="23"/>
        <v>-666.6077674000253</v>
      </c>
      <c r="AE99" s="6">
        <v>454603.88374018751</v>
      </c>
      <c r="AF99" s="6">
        <f t="shared" si="27"/>
        <v>6666.0776338124997</v>
      </c>
      <c r="AG99" s="10">
        <f t="shared" si="24"/>
        <v>1.46634858879082E-2</v>
      </c>
      <c r="AI99" s="6">
        <f t="shared" si="28"/>
        <v>454603.88374018751</v>
      </c>
      <c r="AJ99" s="6">
        <f t="shared" si="29"/>
        <v>5999.4698664124589</v>
      </c>
      <c r="AK99" s="10">
        <f t="shared" si="25"/>
        <v>1.3197137290277177E-2</v>
      </c>
      <c r="AM99" s="6">
        <f t="shared" si="30"/>
        <v>454603.88374018751</v>
      </c>
      <c r="AN99" s="6">
        <f t="shared" si="31"/>
        <v>6666.0776338124997</v>
      </c>
      <c r="AO99" s="10">
        <f t="shared" si="26"/>
        <v>1.46634858879082E-2</v>
      </c>
    </row>
    <row r="100" spans="1:41" x14ac:dyDescent="0.3">
      <c r="A100" s="3"/>
      <c r="B100" s="3" t="str">
        <f t="shared" si="16"/>
        <v>2181</v>
      </c>
      <c r="C100" s="3">
        <v>144538</v>
      </c>
      <c r="D100" s="3">
        <v>8552181</v>
      </c>
      <c r="E100" s="4" t="s">
        <v>145</v>
      </c>
      <c r="F100" s="4" t="s">
        <v>5</v>
      </c>
      <c r="G100" s="6">
        <v>302</v>
      </c>
      <c r="H100" s="6">
        <v>51130</v>
      </c>
      <c r="I100" s="6">
        <v>1293957.6000000001</v>
      </c>
      <c r="J100" s="6">
        <v>1288030</v>
      </c>
      <c r="K100" s="10">
        <f t="shared" si="17"/>
        <v>3.9514432312156129E-2</v>
      </c>
      <c r="M100" s="6">
        <v>1288030</v>
      </c>
      <c r="N100" s="6">
        <f t="shared" si="18"/>
        <v>0</v>
      </c>
      <c r="O100" s="10">
        <f t="shared" si="19"/>
        <v>0</v>
      </c>
      <c r="P100" s="6">
        <v>-4857.6700000000419</v>
      </c>
      <c r="Q100" s="6">
        <v>4857.6699999999255</v>
      </c>
      <c r="R100" s="6">
        <v>0</v>
      </c>
      <c r="S100" s="6">
        <v>0</v>
      </c>
      <c r="T100" s="6">
        <f t="shared" si="20"/>
        <v>-1.1641532182693481E-10</v>
      </c>
      <c r="V100" s="6">
        <v>1282899.0799999998</v>
      </c>
      <c r="W100" s="6">
        <f t="shared" si="21"/>
        <v>-5130.9200000001583</v>
      </c>
      <c r="X100" s="10">
        <f t="shared" si="22"/>
        <v>-3.983540756038414E-3</v>
      </c>
      <c r="Y100" s="6">
        <v>-4857.6700000000419</v>
      </c>
      <c r="Z100" s="6">
        <v>-1582.4799999999814</v>
      </c>
      <c r="AA100" s="6">
        <v>1309.2299999998058</v>
      </c>
      <c r="AB100" s="6">
        <v>0</v>
      </c>
      <c r="AC100" s="6">
        <f t="shared" si="23"/>
        <v>-5130.9200000002174</v>
      </c>
      <c r="AE100" s="6">
        <v>1262360</v>
      </c>
      <c r="AF100" s="6">
        <f t="shared" si="27"/>
        <v>25670</v>
      </c>
      <c r="AG100" s="10">
        <f t="shared" si="24"/>
        <v>2.033492822966507E-2</v>
      </c>
      <c r="AI100" s="6">
        <f t="shared" si="28"/>
        <v>1262360</v>
      </c>
      <c r="AJ100" s="6">
        <f t="shared" si="29"/>
        <v>20539.079999999842</v>
      </c>
      <c r="AK100" s="10">
        <f t="shared" si="25"/>
        <v>1.6270382458252672E-2</v>
      </c>
      <c r="AM100" s="6">
        <f t="shared" si="30"/>
        <v>1262360</v>
      </c>
      <c r="AN100" s="6">
        <f t="shared" si="31"/>
        <v>25670</v>
      </c>
      <c r="AO100" s="10">
        <f t="shared" si="26"/>
        <v>2.033492822966507E-2</v>
      </c>
    </row>
    <row r="101" spans="1:41" x14ac:dyDescent="0.3">
      <c r="A101" s="3"/>
      <c r="B101" s="3" t="str">
        <f t="shared" si="16"/>
        <v>3087</v>
      </c>
      <c r="C101" s="3">
        <v>146618</v>
      </c>
      <c r="D101" s="3">
        <v>8553087</v>
      </c>
      <c r="E101" s="4" t="s">
        <v>196</v>
      </c>
      <c r="F101" s="4" t="s">
        <v>5</v>
      </c>
      <c r="G101" s="6">
        <v>415</v>
      </c>
      <c r="H101" s="6">
        <v>69960.000000000029</v>
      </c>
      <c r="I101" s="6">
        <v>1777691.1</v>
      </c>
      <c r="J101" s="6">
        <v>1769975</v>
      </c>
      <c r="K101" s="10">
        <f t="shared" si="17"/>
        <v>3.9354418773880358E-2</v>
      </c>
      <c r="M101" s="6">
        <v>1769975</v>
      </c>
      <c r="N101" s="6">
        <f t="shared" si="18"/>
        <v>0</v>
      </c>
      <c r="O101" s="10">
        <f t="shared" si="19"/>
        <v>0</v>
      </c>
      <c r="P101" s="6">
        <v>-6675.2749999999069</v>
      </c>
      <c r="Q101" s="6">
        <v>6675.2749999999069</v>
      </c>
      <c r="R101" s="6">
        <v>0</v>
      </c>
      <c r="S101" s="6">
        <v>0</v>
      </c>
      <c r="T101" s="6">
        <f t="shared" si="20"/>
        <v>0</v>
      </c>
      <c r="V101" s="6">
        <v>1763741.2</v>
      </c>
      <c r="W101" s="6">
        <f t="shared" si="21"/>
        <v>-6233.8000000000466</v>
      </c>
      <c r="X101" s="10">
        <f t="shared" si="22"/>
        <v>-3.5219706493029826E-3</v>
      </c>
      <c r="Y101" s="6">
        <v>-6675.2749999999069</v>
      </c>
      <c r="Z101" s="6">
        <v>-2174.6000000000931</v>
      </c>
      <c r="AA101" s="6">
        <v>2616.0749999999207</v>
      </c>
      <c r="AB101" s="6">
        <v>0</v>
      </c>
      <c r="AC101" s="6">
        <f t="shared" si="23"/>
        <v>-6233.8000000000793</v>
      </c>
      <c r="AE101" s="6">
        <v>1734700</v>
      </c>
      <c r="AF101" s="6">
        <f t="shared" si="27"/>
        <v>35275</v>
      </c>
      <c r="AG101" s="10">
        <f t="shared" si="24"/>
        <v>2.033492822966507E-2</v>
      </c>
      <c r="AI101" s="6">
        <f t="shared" si="28"/>
        <v>1734700</v>
      </c>
      <c r="AJ101" s="6">
        <f t="shared" si="29"/>
        <v>29041.199999999953</v>
      </c>
      <c r="AK101" s="10">
        <f t="shared" si="25"/>
        <v>1.6741338559981528E-2</v>
      </c>
      <c r="AM101" s="6">
        <f t="shared" si="30"/>
        <v>1734700</v>
      </c>
      <c r="AN101" s="6">
        <f t="shared" si="31"/>
        <v>35275</v>
      </c>
      <c r="AO101" s="10">
        <f t="shared" si="26"/>
        <v>2.033492822966507E-2</v>
      </c>
    </row>
    <row r="102" spans="1:41" x14ac:dyDescent="0.3">
      <c r="A102" s="3"/>
      <c r="B102" s="3" t="str">
        <f t="shared" si="16"/>
        <v>2178</v>
      </c>
      <c r="C102" s="3">
        <v>119982</v>
      </c>
      <c r="D102" s="3">
        <v>8552178</v>
      </c>
      <c r="E102" s="4" t="s">
        <v>42</v>
      </c>
      <c r="F102" s="4" t="s">
        <v>5</v>
      </c>
      <c r="G102" s="6">
        <v>314</v>
      </c>
      <c r="H102" s="6">
        <v>53610.000000000044</v>
      </c>
      <c r="I102" s="6">
        <v>1367091.01</v>
      </c>
      <c r="J102" s="6">
        <v>1339210</v>
      </c>
      <c r="K102" s="10">
        <f t="shared" si="17"/>
        <v>3.9214653309731035E-2</v>
      </c>
      <c r="M102" s="6">
        <v>1339210</v>
      </c>
      <c r="N102" s="6">
        <f t="shared" si="18"/>
        <v>0</v>
      </c>
      <c r="O102" s="10">
        <f t="shared" si="19"/>
        <v>0</v>
      </c>
      <c r="P102" s="6">
        <v>-5050.6900000000605</v>
      </c>
      <c r="Q102" s="6">
        <v>5050.6899999999441</v>
      </c>
      <c r="R102" s="6">
        <v>0</v>
      </c>
      <c r="S102" s="6">
        <v>0</v>
      </c>
      <c r="T102" s="6">
        <f t="shared" si="20"/>
        <v>-1.1641532182693481E-10</v>
      </c>
      <c r="V102" s="6">
        <v>1333961.96</v>
      </c>
      <c r="W102" s="6">
        <f t="shared" si="21"/>
        <v>-5248.0400000000373</v>
      </c>
      <c r="X102" s="10">
        <f t="shared" si="22"/>
        <v>-3.9187580737897994E-3</v>
      </c>
      <c r="Y102" s="6">
        <v>-5050.6900000000605</v>
      </c>
      <c r="Z102" s="6">
        <v>-1645.3600000001024</v>
      </c>
      <c r="AA102" s="6">
        <v>1448.0099999999391</v>
      </c>
      <c r="AB102" s="6">
        <v>0</v>
      </c>
      <c r="AC102" s="6">
        <f t="shared" si="23"/>
        <v>-5248.0400000002237</v>
      </c>
      <c r="AE102" s="6">
        <v>1312520</v>
      </c>
      <c r="AF102" s="6">
        <f t="shared" si="27"/>
        <v>26690</v>
      </c>
      <c r="AG102" s="10">
        <f t="shared" si="24"/>
        <v>2.033492822966507E-2</v>
      </c>
      <c r="AI102" s="6">
        <f t="shared" si="28"/>
        <v>1312520</v>
      </c>
      <c r="AJ102" s="6">
        <f t="shared" si="29"/>
        <v>21441.959999999963</v>
      </c>
      <c r="AK102" s="10">
        <f t="shared" si="25"/>
        <v>1.6336482491695337E-2</v>
      </c>
      <c r="AM102" s="6">
        <f t="shared" si="30"/>
        <v>1312520</v>
      </c>
      <c r="AN102" s="6">
        <f t="shared" si="31"/>
        <v>26690</v>
      </c>
      <c r="AO102" s="10">
        <f t="shared" si="26"/>
        <v>2.033492822966507E-2</v>
      </c>
    </row>
    <row r="103" spans="1:41" x14ac:dyDescent="0.3">
      <c r="A103" s="3"/>
      <c r="B103" s="3" t="str">
        <f t="shared" si="16"/>
        <v>3058</v>
      </c>
      <c r="C103" s="3">
        <v>141151</v>
      </c>
      <c r="D103" s="3">
        <v>8553058</v>
      </c>
      <c r="E103" s="4" t="s">
        <v>187</v>
      </c>
      <c r="F103" s="4" t="s">
        <v>5</v>
      </c>
      <c r="G103" s="6">
        <v>354</v>
      </c>
      <c r="H103" s="6">
        <v>59450.000000000051</v>
      </c>
      <c r="I103" s="6">
        <v>1516861.8</v>
      </c>
      <c r="J103" s="6">
        <v>1509810</v>
      </c>
      <c r="K103" s="10">
        <f t="shared" si="17"/>
        <v>3.9192759683182775E-2</v>
      </c>
      <c r="M103" s="6">
        <v>1509810</v>
      </c>
      <c r="N103" s="6">
        <f t="shared" si="18"/>
        <v>0</v>
      </c>
      <c r="O103" s="10">
        <f t="shared" si="19"/>
        <v>0</v>
      </c>
      <c r="P103" s="6">
        <v>-5694.0900000000838</v>
      </c>
      <c r="Q103" s="6">
        <v>5694.0900000000838</v>
      </c>
      <c r="R103" s="6">
        <v>0</v>
      </c>
      <c r="S103" s="6">
        <v>0</v>
      </c>
      <c r="T103" s="6">
        <f t="shared" si="20"/>
        <v>0</v>
      </c>
      <c r="V103" s="6">
        <v>1504171.5599999998</v>
      </c>
      <c r="W103" s="6">
        <f t="shared" si="21"/>
        <v>-5638.440000000177</v>
      </c>
      <c r="X103" s="10">
        <f t="shared" si="22"/>
        <v>-3.734536133685813E-3</v>
      </c>
      <c r="Y103" s="6">
        <v>-5694.0900000000838</v>
      </c>
      <c r="Z103" s="6">
        <v>-1854.9599999999627</v>
      </c>
      <c r="AA103" s="6">
        <v>1910.6099999999328</v>
      </c>
      <c r="AB103" s="6">
        <v>0</v>
      </c>
      <c r="AC103" s="6">
        <f t="shared" si="23"/>
        <v>-5638.4400000001133</v>
      </c>
      <c r="AE103" s="6">
        <v>1479720</v>
      </c>
      <c r="AF103" s="6">
        <f t="shared" si="27"/>
        <v>30090</v>
      </c>
      <c r="AG103" s="10">
        <f t="shared" si="24"/>
        <v>2.033492822966507E-2</v>
      </c>
      <c r="AI103" s="6">
        <f t="shared" si="28"/>
        <v>1479720</v>
      </c>
      <c r="AJ103" s="6">
        <f t="shared" si="29"/>
        <v>24451.559999999823</v>
      </c>
      <c r="AK103" s="10">
        <f t="shared" si="25"/>
        <v>1.6524450571729667E-2</v>
      </c>
      <c r="AM103" s="6">
        <f t="shared" si="30"/>
        <v>1479720</v>
      </c>
      <c r="AN103" s="6">
        <f t="shared" si="31"/>
        <v>30090</v>
      </c>
      <c r="AO103" s="10">
        <f t="shared" si="26"/>
        <v>2.033492822966507E-2</v>
      </c>
    </row>
    <row r="104" spans="1:41" x14ac:dyDescent="0.3">
      <c r="A104" s="3"/>
      <c r="B104" s="3" t="str">
        <f t="shared" si="16"/>
        <v>3341</v>
      </c>
      <c r="C104" s="3">
        <v>138294</v>
      </c>
      <c r="D104" s="3">
        <v>8553341</v>
      </c>
      <c r="E104" s="4" t="s">
        <v>225</v>
      </c>
      <c r="F104" s="4" t="s">
        <v>5</v>
      </c>
      <c r="G104" s="6">
        <v>199</v>
      </c>
      <c r="H104" s="6">
        <v>33779.999999999978</v>
      </c>
      <c r="I104" s="6">
        <v>872924.88545200008</v>
      </c>
      <c r="J104" s="6">
        <v>867314.88545200008</v>
      </c>
      <c r="K104" s="10">
        <f t="shared" si="17"/>
        <v>3.8697487679605687E-2</v>
      </c>
      <c r="M104" s="6">
        <v>867314.88545200008</v>
      </c>
      <c r="N104" s="6">
        <f t="shared" si="18"/>
        <v>0</v>
      </c>
      <c r="O104" s="10">
        <f t="shared" si="19"/>
        <v>0</v>
      </c>
      <c r="P104" s="6">
        <v>-3200.9150000000373</v>
      </c>
      <c r="Q104" s="6">
        <v>0</v>
      </c>
      <c r="R104" s="6">
        <v>3200.9150000000991</v>
      </c>
      <c r="S104" s="6">
        <v>0</v>
      </c>
      <c r="T104" s="6">
        <f t="shared" si="20"/>
        <v>6.184563972055912E-11</v>
      </c>
      <c r="V104" s="6">
        <v>865852.11116680002</v>
      </c>
      <c r="W104" s="6">
        <f t="shared" si="21"/>
        <v>-1462.774285200052</v>
      </c>
      <c r="X104" s="10">
        <f t="shared" si="22"/>
        <v>-1.6865550329367735E-3</v>
      </c>
      <c r="Y104" s="6">
        <v>-3200.9150000000373</v>
      </c>
      <c r="Z104" s="6">
        <v>0</v>
      </c>
      <c r="AA104" s="6">
        <v>1738.1407148000962</v>
      </c>
      <c r="AB104" s="6">
        <v>0</v>
      </c>
      <c r="AC104" s="6">
        <f t="shared" si="23"/>
        <v>-1462.774285199941</v>
      </c>
      <c r="AE104" s="6">
        <v>852687.14258600003</v>
      </c>
      <c r="AF104" s="6">
        <f t="shared" si="27"/>
        <v>14627.742866000044</v>
      </c>
      <c r="AG104" s="10">
        <f t="shared" si="24"/>
        <v>1.715487678357332E-2</v>
      </c>
      <c r="AI104" s="6">
        <f t="shared" si="28"/>
        <v>852687.14258600003</v>
      </c>
      <c r="AJ104" s="6">
        <f t="shared" si="29"/>
        <v>13164.968580799992</v>
      </c>
      <c r="AK104" s="10">
        <f t="shared" si="25"/>
        <v>1.54393891068578E-2</v>
      </c>
      <c r="AM104" s="6">
        <f t="shared" si="30"/>
        <v>852687.14258600003</v>
      </c>
      <c r="AN104" s="6">
        <f t="shared" si="31"/>
        <v>14627.742866000044</v>
      </c>
      <c r="AO104" s="10">
        <f t="shared" si="26"/>
        <v>1.715487678357332E-2</v>
      </c>
    </row>
    <row r="105" spans="1:41" x14ac:dyDescent="0.3">
      <c r="A105" s="3"/>
      <c r="B105" s="3" t="str">
        <f t="shared" si="16"/>
        <v>2023</v>
      </c>
      <c r="C105" s="3">
        <v>119914</v>
      </c>
      <c r="D105" s="3">
        <v>8552023</v>
      </c>
      <c r="E105" s="4" t="s">
        <v>11</v>
      </c>
      <c r="F105" s="4" t="s">
        <v>5</v>
      </c>
      <c r="G105" s="6">
        <v>209</v>
      </c>
      <c r="H105" s="6">
        <v>35270.000000000022</v>
      </c>
      <c r="I105" s="6">
        <v>917701.5</v>
      </c>
      <c r="J105" s="6">
        <v>891385</v>
      </c>
      <c r="K105" s="10">
        <f t="shared" si="17"/>
        <v>3.8432976300027864E-2</v>
      </c>
      <c r="M105" s="6">
        <v>891385</v>
      </c>
      <c r="N105" s="6">
        <f t="shared" si="18"/>
        <v>0</v>
      </c>
      <c r="O105" s="10">
        <f t="shared" si="19"/>
        <v>0</v>
      </c>
      <c r="P105" s="6">
        <v>-3361.765000000014</v>
      </c>
      <c r="Q105" s="6">
        <v>3361.765000000014</v>
      </c>
      <c r="R105" s="6">
        <v>0</v>
      </c>
      <c r="S105" s="6">
        <v>0</v>
      </c>
      <c r="T105" s="6">
        <f t="shared" si="20"/>
        <v>0</v>
      </c>
      <c r="V105" s="6">
        <v>887161.76</v>
      </c>
      <c r="W105" s="6">
        <f t="shared" si="21"/>
        <v>-4223.2399999999907</v>
      </c>
      <c r="X105" s="10">
        <f t="shared" si="22"/>
        <v>-4.7378405515013048E-3</v>
      </c>
      <c r="Y105" s="6">
        <v>-3361.765000000014</v>
      </c>
      <c r="Z105" s="6">
        <v>-1095.1599999999162</v>
      </c>
      <c r="AA105" s="6">
        <v>233.68499999996135</v>
      </c>
      <c r="AB105" s="6">
        <v>0</v>
      </c>
      <c r="AC105" s="6">
        <f t="shared" si="23"/>
        <v>-4223.2399999999689</v>
      </c>
      <c r="AE105" s="6">
        <v>873620</v>
      </c>
      <c r="AF105" s="6">
        <f t="shared" si="27"/>
        <v>17765</v>
      </c>
      <c r="AG105" s="10">
        <f t="shared" si="24"/>
        <v>2.033492822966507E-2</v>
      </c>
      <c r="AI105" s="6">
        <f t="shared" si="28"/>
        <v>873620</v>
      </c>
      <c r="AJ105" s="6">
        <f t="shared" si="29"/>
        <v>13541.760000000009</v>
      </c>
      <c r="AK105" s="10">
        <f t="shared" si="25"/>
        <v>1.550074403058539E-2</v>
      </c>
      <c r="AM105" s="6">
        <f t="shared" si="30"/>
        <v>873620</v>
      </c>
      <c r="AN105" s="6">
        <f t="shared" si="31"/>
        <v>17765</v>
      </c>
      <c r="AO105" s="10">
        <f t="shared" si="26"/>
        <v>2.033492822966507E-2</v>
      </c>
    </row>
    <row r="106" spans="1:41" x14ac:dyDescent="0.3">
      <c r="A106" s="3"/>
      <c r="B106" s="3" t="str">
        <f t="shared" si="16"/>
        <v>2176</v>
      </c>
      <c r="C106" s="3">
        <v>138345</v>
      </c>
      <c r="D106" s="3">
        <v>8552176</v>
      </c>
      <c r="E106" s="4" t="s">
        <v>143</v>
      </c>
      <c r="F106" s="4" t="s">
        <v>5</v>
      </c>
      <c r="G106" s="6">
        <v>259</v>
      </c>
      <c r="H106" s="6">
        <v>42709.999999999964</v>
      </c>
      <c r="I106" s="6">
        <v>1114214.5456000001</v>
      </c>
      <c r="J106" s="6">
        <v>1104635</v>
      </c>
      <c r="K106" s="10">
        <f t="shared" si="17"/>
        <v>3.8331935414647453E-2</v>
      </c>
      <c r="M106" s="6">
        <v>1104635</v>
      </c>
      <c r="N106" s="6">
        <f t="shared" si="18"/>
        <v>0</v>
      </c>
      <c r="O106" s="10">
        <f t="shared" si="19"/>
        <v>0</v>
      </c>
      <c r="P106" s="6">
        <v>-4166.015000000014</v>
      </c>
      <c r="Q106" s="6">
        <v>4166.0150000001304</v>
      </c>
      <c r="R106" s="6">
        <v>0</v>
      </c>
      <c r="S106" s="6">
        <v>0</v>
      </c>
      <c r="T106" s="6">
        <f t="shared" si="20"/>
        <v>1.1641532182693481E-10</v>
      </c>
      <c r="V106" s="6">
        <v>1099923.76</v>
      </c>
      <c r="W106" s="6">
        <f t="shared" si="21"/>
        <v>-4711.2399999999907</v>
      </c>
      <c r="X106" s="10">
        <f t="shared" si="22"/>
        <v>-4.264974403309682E-3</v>
      </c>
      <c r="Y106" s="6">
        <v>-4166.015000000014</v>
      </c>
      <c r="Z106" s="6">
        <v>-1357.1599999999162</v>
      </c>
      <c r="AA106" s="6">
        <v>811.93499999995299</v>
      </c>
      <c r="AB106" s="6">
        <v>0</v>
      </c>
      <c r="AC106" s="6">
        <f t="shared" si="23"/>
        <v>-4711.239999999977</v>
      </c>
      <c r="AE106" s="6">
        <v>1082620</v>
      </c>
      <c r="AF106" s="6">
        <f t="shared" si="27"/>
        <v>22015</v>
      </c>
      <c r="AG106" s="10">
        <f t="shared" si="24"/>
        <v>2.033492822966507E-2</v>
      </c>
      <c r="AI106" s="6">
        <f t="shared" si="28"/>
        <v>1082620</v>
      </c>
      <c r="AJ106" s="6">
        <f t="shared" si="29"/>
        <v>17303.760000000009</v>
      </c>
      <c r="AK106" s="10">
        <f t="shared" si="25"/>
        <v>1.5983225877962727E-2</v>
      </c>
      <c r="AM106" s="6">
        <f t="shared" si="30"/>
        <v>1082620</v>
      </c>
      <c r="AN106" s="6">
        <f t="shared" si="31"/>
        <v>22015</v>
      </c>
      <c r="AO106" s="10">
        <f t="shared" si="26"/>
        <v>2.033492822966507E-2</v>
      </c>
    </row>
    <row r="107" spans="1:41" x14ac:dyDescent="0.3">
      <c r="A107" s="3"/>
      <c r="B107" s="3" t="str">
        <f t="shared" si="16"/>
        <v>3047</v>
      </c>
      <c r="C107" s="3">
        <v>120138</v>
      </c>
      <c r="D107" s="3">
        <v>8553047</v>
      </c>
      <c r="E107" s="4" t="s">
        <v>66</v>
      </c>
      <c r="F107" s="4" t="s">
        <v>5</v>
      </c>
      <c r="G107" s="6">
        <v>260</v>
      </c>
      <c r="H107" s="6">
        <v>42599.999999999971</v>
      </c>
      <c r="I107" s="6">
        <v>1134049</v>
      </c>
      <c r="J107" s="6">
        <v>1108900</v>
      </c>
      <c r="K107" s="10">
        <f t="shared" si="17"/>
        <v>3.7564514408107562E-2</v>
      </c>
      <c r="M107" s="6">
        <v>1108900</v>
      </c>
      <c r="N107" s="6">
        <f t="shared" si="18"/>
        <v>0</v>
      </c>
      <c r="O107" s="10">
        <f t="shared" si="19"/>
        <v>0</v>
      </c>
      <c r="P107" s="6">
        <v>-4182.0999999999767</v>
      </c>
      <c r="Q107" s="6">
        <v>4182.1000000000931</v>
      </c>
      <c r="R107" s="6">
        <v>0</v>
      </c>
      <c r="S107" s="6">
        <v>0</v>
      </c>
      <c r="T107" s="6">
        <f t="shared" si="20"/>
        <v>1.1641532182693481E-10</v>
      </c>
      <c r="V107" s="6">
        <v>1104179</v>
      </c>
      <c r="W107" s="6">
        <f t="shared" si="21"/>
        <v>-4721</v>
      </c>
      <c r="X107" s="10">
        <f t="shared" si="22"/>
        <v>-4.257372170619533E-3</v>
      </c>
      <c r="Y107" s="6">
        <v>-4182.0999999999767</v>
      </c>
      <c r="Z107" s="6">
        <v>-1362.3999999999069</v>
      </c>
      <c r="AA107" s="6">
        <v>823.50000000006878</v>
      </c>
      <c r="AB107" s="6">
        <v>0</v>
      </c>
      <c r="AC107" s="6">
        <f t="shared" si="23"/>
        <v>-4720.9999999998145</v>
      </c>
      <c r="AE107" s="6">
        <v>1086800</v>
      </c>
      <c r="AF107" s="6">
        <f t="shared" si="27"/>
        <v>22100</v>
      </c>
      <c r="AG107" s="10">
        <f t="shared" si="24"/>
        <v>2.033492822966507E-2</v>
      </c>
      <c r="AI107" s="6">
        <f t="shared" si="28"/>
        <v>1086800</v>
      </c>
      <c r="AJ107" s="6">
        <f t="shared" si="29"/>
        <v>17379</v>
      </c>
      <c r="AK107" s="10">
        <f t="shared" si="25"/>
        <v>1.5990982701509018E-2</v>
      </c>
      <c r="AM107" s="6">
        <f t="shared" si="30"/>
        <v>1086800</v>
      </c>
      <c r="AN107" s="6">
        <f t="shared" si="31"/>
        <v>22100</v>
      </c>
      <c r="AO107" s="10">
        <f t="shared" si="26"/>
        <v>2.033492822966507E-2</v>
      </c>
    </row>
    <row r="108" spans="1:41" x14ac:dyDescent="0.3">
      <c r="A108" s="3"/>
      <c r="B108" s="3" t="str">
        <f t="shared" si="16"/>
        <v>2166</v>
      </c>
      <c r="C108" s="3">
        <v>144111</v>
      </c>
      <c r="D108" s="3">
        <v>8552166</v>
      </c>
      <c r="E108" s="4" t="s">
        <v>138</v>
      </c>
      <c r="F108" s="4" t="s">
        <v>5</v>
      </c>
      <c r="G108" s="6">
        <v>261</v>
      </c>
      <c r="H108" s="6">
        <v>42000.000000000036</v>
      </c>
      <c r="I108" s="6">
        <v>1133473.5321390596</v>
      </c>
      <c r="J108" s="6">
        <v>1128772.3321390597</v>
      </c>
      <c r="K108" s="10">
        <f t="shared" si="17"/>
        <v>3.7054239741036395E-2</v>
      </c>
      <c r="M108" s="6">
        <v>1116041.8491006</v>
      </c>
      <c r="N108" s="6">
        <f t="shared" si="18"/>
        <v>-12730.483038459672</v>
      </c>
      <c r="O108" s="10">
        <f t="shared" si="19"/>
        <v>-1.1278167152037647E-2</v>
      </c>
      <c r="P108" s="6">
        <v>-4198.1850000000559</v>
      </c>
      <c r="Q108" s="6">
        <v>0</v>
      </c>
      <c r="R108" s="6">
        <v>0</v>
      </c>
      <c r="S108" s="6">
        <v>-8532.298038459594</v>
      </c>
      <c r="T108" s="6">
        <f t="shared" si="20"/>
        <v>-12730.48303845965</v>
      </c>
      <c r="V108" s="6">
        <v>1124574.1471390596</v>
      </c>
      <c r="W108" s="6">
        <f t="shared" si="21"/>
        <v>-4198.1850000000559</v>
      </c>
      <c r="X108" s="10">
        <f t="shared" si="22"/>
        <v>-3.7192486743933217E-3</v>
      </c>
      <c r="Y108" s="6">
        <v>-4198.1850000000559</v>
      </c>
      <c r="Z108" s="6">
        <v>0</v>
      </c>
      <c r="AA108" s="6">
        <v>0</v>
      </c>
      <c r="AB108" s="6">
        <v>0</v>
      </c>
      <c r="AC108" s="6">
        <f t="shared" si="23"/>
        <v>-4198.1850000000559</v>
      </c>
      <c r="AE108" s="6">
        <v>1095581.9286415575</v>
      </c>
      <c r="AF108" s="6">
        <f t="shared" si="27"/>
        <v>20459.920459042536</v>
      </c>
      <c r="AG108" s="10">
        <f t="shared" si="24"/>
        <v>1.8674934228251977E-2</v>
      </c>
      <c r="AI108" s="6">
        <f t="shared" si="28"/>
        <v>1095581.9286415575</v>
      </c>
      <c r="AJ108" s="6">
        <f t="shared" si="29"/>
        <v>28992.218497502152</v>
      </c>
      <c r="AK108" s="10">
        <f t="shared" si="25"/>
        <v>2.6462848409201503E-2</v>
      </c>
      <c r="AM108" s="6">
        <f t="shared" si="30"/>
        <v>1095581.9286415575</v>
      </c>
      <c r="AN108" s="6">
        <f t="shared" si="31"/>
        <v>33190.403497502208</v>
      </c>
      <c r="AO108" s="10">
        <f t="shared" si="26"/>
        <v>3.02947708699941E-2</v>
      </c>
    </row>
    <row r="109" spans="1:41" x14ac:dyDescent="0.3">
      <c r="A109" s="3"/>
      <c r="B109" s="3" t="str">
        <f t="shared" si="16"/>
        <v>3082</v>
      </c>
      <c r="C109" s="3">
        <v>120159</v>
      </c>
      <c r="D109" s="3">
        <v>8553082</v>
      </c>
      <c r="E109" s="4" t="s">
        <v>74</v>
      </c>
      <c r="F109" s="4" t="s">
        <v>5</v>
      </c>
      <c r="G109" s="6">
        <v>310</v>
      </c>
      <c r="H109" s="6">
        <v>49220.000000000073</v>
      </c>
      <c r="I109" s="6">
        <v>1344933.25</v>
      </c>
      <c r="J109" s="6">
        <v>1322150</v>
      </c>
      <c r="K109" s="10">
        <f t="shared" si="17"/>
        <v>3.6596611764933368E-2</v>
      </c>
      <c r="M109" s="6">
        <v>1322150</v>
      </c>
      <c r="N109" s="6">
        <f t="shared" si="18"/>
        <v>0</v>
      </c>
      <c r="O109" s="10">
        <f t="shared" si="19"/>
        <v>0</v>
      </c>
      <c r="P109" s="6">
        <v>-4986.3499999999767</v>
      </c>
      <c r="Q109" s="6">
        <v>4986.3499999998603</v>
      </c>
      <c r="R109" s="6">
        <v>0</v>
      </c>
      <c r="S109" s="6">
        <v>0</v>
      </c>
      <c r="T109" s="6">
        <f t="shared" si="20"/>
        <v>-1.1641532182693481E-10</v>
      </c>
      <c r="V109" s="6">
        <v>1316941</v>
      </c>
      <c r="W109" s="6">
        <f t="shared" si="21"/>
        <v>-5209</v>
      </c>
      <c r="X109" s="10">
        <f t="shared" si="22"/>
        <v>-3.939795030821011E-3</v>
      </c>
      <c r="Y109" s="6">
        <v>-4986.3499999999767</v>
      </c>
      <c r="Z109" s="6">
        <v>-1624.4000000001397</v>
      </c>
      <c r="AA109" s="6">
        <v>1401.7499999999427</v>
      </c>
      <c r="AB109" s="6">
        <v>0</v>
      </c>
      <c r="AC109" s="6">
        <f t="shared" si="23"/>
        <v>-5209.0000000001737</v>
      </c>
      <c r="AE109" s="6">
        <v>1295800</v>
      </c>
      <c r="AF109" s="6">
        <f t="shared" si="27"/>
        <v>26350</v>
      </c>
      <c r="AG109" s="10">
        <f t="shared" si="24"/>
        <v>2.033492822966507E-2</v>
      </c>
      <c r="AI109" s="6">
        <f t="shared" si="28"/>
        <v>1295800</v>
      </c>
      <c r="AJ109" s="6">
        <f t="shared" si="29"/>
        <v>21141</v>
      </c>
      <c r="AK109" s="10">
        <f t="shared" si="25"/>
        <v>1.6315017749652723E-2</v>
      </c>
      <c r="AM109" s="6">
        <f t="shared" si="30"/>
        <v>1295800</v>
      </c>
      <c r="AN109" s="6">
        <f t="shared" si="31"/>
        <v>26350</v>
      </c>
      <c r="AO109" s="10">
        <f t="shared" si="26"/>
        <v>2.033492822966507E-2</v>
      </c>
    </row>
    <row r="110" spans="1:41" x14ac:dyDescent="0.3">
      <c r="A110" s="3"/>
      <c r="B110" s="3" t="str">
        <f t="shared" si="16"/>
        <v>2187</v>
      </c>
      <c r="C110" s="3">
        <v>139845</v>
      </c>
      <c r="D110" s="3">
        <v>8552187</v>
      </c>
      <c r="E110" s="4" t="s">
        <v>147</v>
      </c>
      <c r="F110" s="4" t="s">
        <v>5</v>
      </c>
      <c r="G110" s="6">
        <v>168</v>
      </c>
      <c r="H110" s="6">
        <v>27110.000000000007</v>
      </c>
      <c r="I110" s="6">
        <v>750246.2890674161</v>
      </c>
      <c r="J110" s="6">
        <v>747226.13437849947</v>
      </c>
      <c r="K110" s="10">
        <f t="shared" si="17"/>
        <v>3.6134800524903282E-2</v>
      </c>
      <c r="M110" s="6">
        <v>736013.05190049997</v>
      </c>
      <c r="N110" s="6">
        <f t="shared" si="18"/>
        <v>-11213.082477999502</v>
      </c>
      <c r="O110" s="10">
        <f t="shared" si="19"/>
        <v>-1.5006277165781829E-2</v>
      </c>
      <c r="P110" s="6">
        <v>-2702.2800000000279</v>
      </c>
      <c r="Q110" s="6">
        <v>0</v>
      </c>
      <c r="R110" s="6">
        <v>0</v>
      </c>
      <c r="S110" s="6">
        <v>-8510.8024779994394</v>
      </c>
      <c r="T110" s="6">
        <f t="shared" si="20"/>
        <v>-11213.082477999467</v>
      </c>
      <c r="V110" s="6">
        <v>743839.95657699998</v>
      </c>
      <c r="W110" s="6">
        <f t="shared" si="21"/>
        <v>-3386.1778014994925</v>
      </c>
      <c r="X110" s="10">
        <f t="shared" si="22"/>
        <v>-4.5316640381106643E-3</v>
      </c>
      <c r="Y110" s="6">
        <v>-2702.2800000000279</v>
      </c>
      <c r="Z110" s="6">
        <v>0</v>
      </c>
      <c r="AA110" s="6">
        <v>0</v>
      </c>
      <c r="AB110" s="6">
        <v>-683.89780149943931</v>
      </c>
      <c r="AC110" s="6">
        <f t="shared" si="23"/>
        <v>-3386.177801499467</v>
      </c>
      <c r="AE110" s="6">
        <v>723369.59055984567</v>
      </c>
      <c r="AF110" s="6">
        <f t="shared" si="27"/>
        <v>12643.461340654292</v>
      </c>
      <c r="AG110" s="10">
        <f t="shared" si="24"/>
        <v>1.747856352500109E-2</v>
      </c>
      <c r="AI110" s="6">
        <f t="shared" si="28"/>
        <v>723369.59055984567</v>
      </c>
      <c r="AJ110" s="6">
        <f t="shared" si="29"/>
        <v>20470.366017154302</v>
      </c>
      <c r="AK110" s="10">
        <f t="shared" si="25"/>
        <v>2.8298626710740547E-2</v>
      </c>
      <c r="AM110" s="6">
        <f t="shared" si="30"/>
        <v>723369.59055984567</v>
      </c>
      <c r="AN110" s="6">
        <f t="shared" si="31"/>
        <v>23856.543818653794</v>
      </c>
      <c r="AO110" s="10">
        <f t="shared" si="26"/>
        <v>3.2979743868124488E-2</v>
      </c>
    </row>
    <row r="111" spans="1:41" x14ac:dyDescent="0.3">
      <c r="A111" s="3"/>
      <c r="B111" s="3" t="str">
        <f t="shared" si="16"/>
        <v>2042</v>
      </c>
      <c r="C111" s="3">
        <v>119925</v>
      </c>
      <c r="D111" s="3">
        <v>8552042</v>
      </c>
      <c r="E111" s="4" t="s">
        <v>18</v>
      </c>
      <c r="F111" s="4" t="s">
        <v>5</v>
      </c>
      <c r="G111" s="6">
        <v>203</v>
      </c>
      <c r="H111" s="6">
        <v>32500.000000000007</v>
      </c>
      <c r="I111" s="6">
        <v>900024.23457838141</v>
      </c>
      <c r="J111" s="6">
        <v>873707.73457838141</v>
      </c>
      <c r="K111" s="10">
        <f t="shared" si="17"/>
        <v>3.6110138762235344E-2</v>
      </c>
      <c r="M111" s="6">
        <v>865795</v>
      </c>
      <c r="N111" s="6">
        <f t="shared" si="18"/>
        <v>-7912.7345783814089</v>
      </c>
      <c r="O111" s="10">
        <f t="shared" si="19"/>
        <v>-9.0565005495800016E-3</v>
      </c>
      <c r="P111" s="6">
        <v>-3265.2550000000047</v>
      </c>
      <c r="Q111" s="6">
        <v>0</v>
      </c>
      <c r="R111" s="6">
        <v>0</v>
      </c>
      <c r="S111" s="6">
        <v>-4647.4795783814043</v>
      </c>
      <c r="T111" s="6">
        <f t="shared" si="20"/>
        <v>-7912.7345783814089</v>
      </c>
      <c r="V111" s="6">
        <v>870442.4795783814</v>
      </c>
      <c r="W111" s="6">
        <f t="shared" si="21"/>
        <v>-3265.2550000000047</v>
      </c>
      <c r="X111" s="10">
        <f t="shared" si="22"/>
        <v>-3.7372394346213431E-3</v>
      </c>
      <c r="Y111" s="6">
        <v>-3265.2550000000047</v>
      </c>
      <c r="Z111" s="6">
        <v>0</v>
      </c>
      <c r="AA111" s="6">
        <v>0</v>
      </c>
      <c r="AB111" s="6">
        <v>0</v>
      </c>
      <c r="AC111" s="6">
        <f t="shared" si="23"/>
        <v>-3265.2550000000047</v>
      </c>
      <c r="AE111" s="6">
        <v>848540</v>
      </c>
      <c r="AF111" s="6">
        <f t="shared" si="27"/>
        <v>17255</v>
      </c>
      <c r="AG111" s="10">
        <f t="shared" si="24"/>
        <v>2.033492822966507E-2</v>
      </c>
      <c r="AI111" s="6">
        <f t="shared" si="28"/>
        <v>848540</v>
      </c>
      <c r="AJ111" s="6">
        <f t="shared" si="29"/>
        <v>21902.479578381404</v>
      </c>
      <c r="AK111" s="10">
        <f t="shared" si="25"/>
        <v>2.5811958868623051E-2</v>
      </c>
      <c r="AM111" s="6">
        <f t="shared" si="30"/>
        <v>848540</v>
      </c>
      <c r="AN111" s="6">
        <f t="shared" si="31"/>
        <v>25167.734578381409</v>
      </c>
      <c r="AO111" s="10">
        <f t="shared" si="26"/>
        <v>2.9660044993024971E-2</v>
      </c>
    </row>
    <row r="112" spans="1:41" x14ac:dyDescent="0.3">
      <c r="A112" s="3"/>
      <c r="B112" s="3" t="str">
        <f t="shared" si="16"/>
        <v>2104</v>
      </c>
      <c r="C112" s="3">
        <v>119954</v>
      </c>
      <c r="D112" s="3">
        <v>8552104</v>
      </c>
      <c r="E112" s="4" t="s">
        <v>32</v>
      </c>
      <c r="F112" s="4" t="s">
        <v>5</v>
      </c>
      <c r="G112" s="6">
        <v>73</v>
      </c>
      <c r="H112" s="6">
        <v>15670.000000000004</v>
      </c>
      <c r="I112" s="6">
        <v>438299.63856400002</v>
      </c>
      <c r="J112" s="6">
        <v>432074.63856400002</v>
      </c>
      <c r="K112" s="10">
        <f t="shared" si="17"/>
        <v>3.5751797677359684E-2</v>
      </c>
      <c r="M112" s="6">
        <v>432074.63856399996</v>
      </c>
      <c r="N112" s="6">
        <f t="shared" si="18"/>
        <v>0</v>
      </c>
      <c r="O112" s="10">
        <f t="shared" si="19"/>
        <v>0</v>
      </c>
      <c r="P112" s="6">
        <v>-1174.2050000000163</v>
      </c>
      <c r="Q112" s="6">
        <v>0</v>
      </c>
      <c r="R112" s="6">
        <v>1174.2050000000017</v>
      </c>
      <c r="S112" s="6">
        <v>0</v>
      </c>
      <c r="T112" s="6">
        <f t="shared" si="20"/>
        <v>-1.4551915228366852E-11</v>
      </c>
      <c r="V112" s="6">
        <v>431465.27652760001</v>
      </c>
      <c r="W112" s="6">
        <f t="shared" si="21"/>
        <v>-609.36203640000895</v>
      </c>
      <c r="X112" s="10">
        <f t="shared" si="22"/>
        <v>-1.4103166027638733E-3</v>
      </c>
      <c r="Y112" s="6">
        <v>-1174.2050000000163</v>
      </c>
      <c r="Z112" s="6">
        <v>0</v>
      </c>
      <c r="AA112" s="6">
        <v>564.84296360000371</v>
      </c>
      <c r="AB112" s="6">
        <v>0</v>
      </c>
      <c r="AC112" s="6">
        <f t="shared" si="23"/>
        <v>-609.36203640001258</v>
      </c>
      <c r="AE112" s="6">
        <v>425981.01820280007</v>
      </c>
      <c r="AF112" s="6">
        <f t="shared" si="27"/>
        <v>6093.6203611998935</v>
      </c>
      <c r="AG112" s="10">
        <f t="shared" si="24"/>
        <v>1.4304910549556123E-2</v>
      </c>
      <c r="AI112" s="6">
        <f t="shared" si="28"/>
        <v>425981.01820280007</v>
      </c>
      <c r="AJ112" s="6">
        <f t="shared" si="29"/>
        <v>5484.2583247999428</v>
      </c>
      <c r="AK112" s="10">
        <f t="shared" si="25"/>
        <v>1.2874419493943294E-2</v>
      </c>
      <c r="AM112" s="6">
        <f t="shared" si="30"/>
        <v>425981.01820280007</v>
      </c>
      <c r="AN112" s="6">
        <f t="shared" si="31"/>
        <v>6093.6203611999517</v>
      </c>
      <c r="AO112" s="10">
        <f t="shared" si="26"/>
        <v>1.4304910549556259E-2</v>
      </c>
    </row>
    <row r="113" spans="1:41" x14ac:dyDescent="0.3">
      <c r="A113" s="3"/>
      <c r="B113" s="3" t="str">
        <f t="shared" si="16"/>
        <v>2137</v>
      </c>
      <c r="C113" s="3">
        <v>119961</v>
      </c>
      <c r="D113" s="3">
        <v>8552137</v>
      </c>
      <c r="E113" s="4" t="s">
        <v>37</v>
      </c>
      <c r="F113" s="4" t="s">
        <v>5</v>
      </c>
      <c r="G113" s="6">
        <v>260</v>
      </c>
      <c r="H113" s="6">
        <v>39699.999999999956</v>
      </c>
      <c r="I113" s="6">
        <v>1128197.5</v>
      </c>
      <c r="J113" s="6">
        <v>1108900</v>
      </c>
      <c r="K113" s="10">
        <f t="shared" si="17"/>
        <v>3.5188874288411345E-2</v>
      </c>
      <c r="M113" s="6">
        <v>1108900</v>
      </c>
      <c r="N113" s="6">
        <f t="shared" si="18"/>
        <v>0</v>
      </c>
      <c r="O113" s="10">
        <f t="shared" si="19"/>
        <v>0</v>
      </c>
      <c r="P113" s="6">
        <v>-4182.0999999999767</v>
      </c>
      <c r="Q113" s="6">
        <v>4182.1000000000931</v>
      </c>
      <c r="R113" s="6">
        <v>0</v>
      </c>
      <c r="S113" s="6">
        <v>0</v>
      </c>
      <c r="T113" s="6">
        <f t="shared" si="20"/>
        <v>1.1641532182693481E-10</v>
      </c>
      <c r="V113" s="6">
        <v>1104179</v>
      </c>
      <c r="W113" s="6">
        <f t="shared" si="21"/>
        <v>-4721</v>
      </c>
      <c r="X113" s="10">
        <f t="shared" si="22"/>
        <v>-4.257372170619533E-3</v>
      </c>
      <c r="Y113" s="6">
        <v>-4182.0999999999767</v>
      </c>
      <c r="Z113" s="6">
        <v>-1362.3999999999069</v>
      </c>
      <c r="AA113" s="6">
        <v>823.50000000006878</v>
      </c>
      <c r="AB113" s="6">
        <v>0</v>
      </c>
      <c r="AC113" s="6">
        <f t="shared" si="23"/>
        <v>-4720.9999999998145</v>
      </c>
      <c r="AE113" s="6">
        <v>1086800</v>
      </c>
      <c r="AF113" s="6">
        <f t="shared" si="27"/>
        <v>22100</v>
      </c>
      <c r="AG113" s="10">
        <f t="shared" si="24"/>
        <v>2.033492822966507E-2</v>
      </c>
      <c r="AI113" s="6">
        <f t="shared" si="28"/>
        <v>1086800</v>
      </c>
      <c r="AJ113" s="6">
        <f t="shared" si="29"/>
        <v>17379</v>
      </c>
      <c r="AK113" s="10">
        <f t="shared" si="25"/>
        <v>1.5990982701509018E-2</v>
      </c>
      <c r="AM113" s="6">
        <f t="shared" si="30"/>
        <v>1086800</v>
      </c>
      <c r="AN113" s="6">
        <f t="shared" si="31"/>
        <v>22100</v>
      </c>
      <c r="AO113" s="10">
        <f t="shared" si="26"/>
        <v>2.033492822966507E-2</v>
      </c>
    </row>
    <row r="114" spans="1:41" x14ac:dyDescent="0.3">
      <c r="A114" s="3"/>
      <c r="B114" s="3" t="str">
        <f t="shared" si="16"/>
        <v>3053</v>
      </c>
      <c r="C114" s="3">
        <v>120141</v>
      </c>
      <c r="D114" s="3">
        <v>8553053</v>
      </c>
      <c r="E114" s="4" t="s">
        <v>67</v>
      </c>
      <c r="F114" s="4" t="s">
        <v>5</v>
      </c>
      <c r="G114" s="6">
        <v>75</v>
      </c>
      <c r="H114" s="6">
        <v>16629.999999999989</v>
      </c>
      <c r="I114" s="6">
        <v>477126.5043515648</v>
      </c>
      <c r="J114" s="6">
        <v>469482.20435156481</v>
      </c>
      <c r="K114" s="10">
        <f t="shared" si="17"/>
        <v>3.485448795723655E-2</v>
      </c>
      <c r="M114" s="6">
        <v>404175.70960367477</v>
      </c>
      <c r="N114" s="6">
        <f t="shared" si="18"/>
        <v>-65306.494747890043</v>
      </c>
      <c r="O114" s="10">
        <f t="shared" si="19"/>
        <v>-0.13910323787051626</v>
      </c>
      <c r="P114" s="6">
        <v>-1206.375</v>
      </c>
      <c r="Q114" s="6">
        <v>0</v>
      </c>
      <c r="R114" s="6">
        <v>0</v>
      </c>
      <c r="S114" s="6">
        <v>-64100.119747890014</v>
      </c>
      <c r="T114" s="6">
        <f t="shared" si="20"/>
        <v>-65306.494747890014</v>
      </c>
      <c r="V114" s="6">
        <v>407078.09827261633</v>
      </c>
      <c r="W114" s="6">
        <f t="shared" si="21"/>
        <v>-62404.106078948476</v>
      </c>
      <c r="X114" s="10">
        <f t="shared" si="22"/>
        <v>-0.13292113204831527</v>
      </c>
      <c r="Y114" s="6">
        <v>-1206.375</v>
      </c>
      <c r="Z114" s="6">
        <v>0</v>
      </c>
      <c r="AA114" s="6">
        <v>0</v>
      </c>
      <c r="AB114" s="6">
        <v>-61197.731078948491</v>
      </c>
      <c r="AC114" s="6">
        <f t="shared" si="23"/>
        <v>-62404.106078948491</v>
      </c>
      <c r="AE114" s="6">
        <v>399487.23557176569</v>
      </c>
      <c r="AF114" s="6">
        <f t="shared" si="27"/>
        <v>4688.4740319090779</v>
      </c>
      <c r="AG114" s="10">
        <f t="shared" si="24"/>
        <v>1.1736229882786378E-2</v>
      </c>
      <c r="AI114" s="6">
        <f t="shared" si="28"/>
        <v>399487.23557176569</v>
      </c>
      <c r="AJ114" s="6">
        <f t="shared" si="29"/>
        <v>7590.8627008506446</v>
      </c>
      <c r="AK114" s="10">
        <f t="shared" si="25"/>
        <v>1.900151500456887E-2</v>
      </c>
      <c r="AM114" s="6">
        <f t="shared" si="30"/>
        <v>399487.23557176569</v>
      </c>
      <c r="AN114" s="6">
        <f t="shared" si="31"/>
        <v>69994.968779799121</v>
      </c>
      <c r="AO114" s="10">
        <f t="shared" si="26"/>
        <v>0.17521202818813195</v>
      </c>
    </row>
    <row r="115" spans="1:41" x14ac:dyDescent="0.3">
      <c r="A115" s="3"/>
      <c r="B115" s="3" t="str">
        <f t="shared" si="16"/>
        <v>2138</v>
      </c>
      <c r="C115" s="3">
        <v>139855</v>
      </c>
      <c r="D115" s="3">
        <v>8552138</v>
      </c>
      <c r="E115" s="4" t="s">
        <v>129</v>
      </c>
      <c r="F115" s="4" t="s">
        <v>5</v>
      </c>
      <c r="G115" s="6">
        <v>214</v>
      </c>
      <c r="H115" s="6">
        <v>31449.999999999989</v>
      </c>
      <c r="I115" s="6">
        <v>915878.2</v>
      </c>
      <c r="J115" s="6">
        <v>912710</v>
      </c>
      <c r="K115" s="10">
        <f t="shared" si="17"/>
        <v>3.4338627123126186E-2</v>
      </c>
      <c r="M115" s="6">
        <v>912710</v>
      </c>
      <c r="N115" s="6">
        <f t="shared" si="18"/>
        <v>0</v>
      </c>
      <c r="O115" s="10">
        <f t="shared" si="19"/>
        <v>0</v>
      </c>
      <c r="P115" s="6">
        <v>-3442.1900000000605</v>
      </c>
      <c r="Q115" s="6">
        <v>3442.1900000000605</v>
      </c>
      <c r="R115" s="6">
        <v>0</v>
      </c>
      <c r="S115" s="6">
        <v>0</v>
      </c>
      <c r="T115" s="6">
        <f t="shared" si="20"/>
        <v>0</v>
      </c>
      <c r="V115" s="6">
        <v>908437.96000000008</v>
      </c>
      <c r="W115" s="6">
        <f t="shared" si="21"/>
        <v>-4272.0399999999208</v>
      </c>
      <c r="X115" s="10">
        <f t="shared" si="22"/>
        <v>-4.6806104896406535E-3</v>
      </c>
      <c r="Y115" s="6">
        <v>-3442.1900000000605</v>
      </c>
      <c r="Z115" s="6">
        <v>-1121.3599999998696</v>
      </c>
      <c r="AA115" s="6">
        <v>291.50999999996037</v>
      </c>
      <c r="AB115" s="6">
        <v>0</v>
      </c>
      <c r="AC115" s="6">
        <f t="shared" si="23"/>
        <v>-4272.03999999997</v>
      </c>
      <c r="AE115" s="6">
        <v>894520</v>
      </c>
      <c r="AF115" s="6">
        <f t="shared" si="27"/>
        <v>18190</v>
      </c>
      <c r="AG115" s="10">
        <f t="shared" si="24"/>
        <v>2.033492822966507E-2</v>
      </c>
      <c r="AI115" s="6">
        <f t="shared" si="28"/>
        <v>894520</v>
      </c>
      <c r="AJ115" s="6">
        <f t="shared" si="29"/>
        <v>13917.960000000079</v>
      </c>
      <c r="AK115" s="10">
        <f t="shared" si="25"/>
        <v>1.5559137861646559E-2</v>
      </c>
      <c r="AM115" s="6">
        <f t="shared" si="30"/>
        <v>894520</v>
      </c>
      <c r="AN115" s="6">
        <f t="shared" si="31"/>
        <v>18190</v>
      </c>
      <c r="AO115" s="10">
        <f t="shared" si="26"/>
        <v>2.033492822966507E-2</v>
      </c>
    </row>
    <row r="116" spans="1:41" x14ac:dyDescent="0.3">
      <c r="A116" s="3"/>
      <c r="B116" s="3" t="str">
        <f t="shared" si="16"/>
        <v>3098</v>
      </c>
      <c r="C116" s="3">
        <v>144114</v>
      </c>
      <c r="D116" s="3">
        <v>8553098</v>
      </c>
      <c r="E116" s="4" t="s">
        <v>202</v>
      </c>
      <c r="F116" s="4" t="s">
        <v>5</v>
      </c>
      <c r="G116" s="6">
        <v>101</v>
      </c>
      <c r="H116" s="6">
        <v>16930.000000000022</v>
      </c>
      <c r="I116" s="6">
        <v>503727.79767441866</v>
      </c>
      <c r="J116" s="6">
        <v>501632.69767441868</v>
      </c>
      <c r="K116" s="10">
        <f t="shared" si="17"/>
        <v>3.360942175151236E-2</v>
      </c>
      <c r="M116" s="6">
        <v>495952.27664619999</v>
      </c>
      <c r="N116" s="6">
        <f t="shared" si="18"/>
        <v>-5680.4210282186978</v>
      </c>
      <c r="O116" s="10">
        <f t="shared" si="19"/>
        <v>-1.1323865159813679E-2</v>
      </c>
      <c r="P116" s="6">
        <v>-1624.585000000021</v>
      </c>
      <c r="Q116" s="6">
        <v>0</v>
      </c>
      <c r="R116" s="6">
        <v>0</v>
      </c>
      <c r="S116" s="6">
        <v>-4055.8360282186036</v>
      </c>
      <c r="T116" s="6">
        <f t="shared" si="20"/>
        <v>-5680.421028218625</v>
      </c>
      <c r="V116" s="6">
        <v>500008.1126744186</v>
      </c>
      <c r="W116" s="6">
        <f t="shared" si="21"/>
        <v>-1624.5850000000792</v>
      </c>
      <c r="X116" s="10">
        <f t="shared" si="22"/>
        <v>-3.2385947079041988E-3</v>
      </c>
      <c r="Y116" s="6">
        <v>-1624.585000000021</v>
      </c>
      <c r="Z116" s="6">
        <v>0</v>
      </c>
      <c r="AA116" s="6">
        <v>0</v>
      </c>
      <c r="AB116" s="6">
        <v>0</v>
      </c>
      <c r="AC116" s="6">
        <f t="shared" si="23"/>
        <v>-1624.585000000021</v>
      </c>
      <c r="AE116" s="6">
        <v>488246.40220617148</v>
      </c>
      <c r="AF116" s="6">
        <f t="shared" si="27"/>
        <v>7705.8744400285068</v>
      </c>
      <c r="AG116" s="10">
        <f t="shared" si="24"/>
        <v>1.5782757241444151E-2</v>
      </c>
      <c r="AI116" s="6">
        <f t="shared" si="28"/>
        <v>488246.40220617148</v>
      </c>
      <c r="AJ116" s="6">
        <f t="shared" si="29"/>
        <v>11761.710468247125</v>
      </c>
      <c r="AK116" s="10">
        <f t="shared" si="25"/>
        <v>2.4089702279629938E-2</v>
      </c>
      <c r="AM116" s="6">
        <f t="shared" si="30"/>
        <v>488246.40220617148</v>
      </c>
      <c r="AN116" s="6">
        <f t="shared" si="31"/>
        <v>13386.295468247205</v>
      </c>
      <c r="AO116" s="10">
        <f t="shared" si="26"/>
        <v>2.7417089829562293E-2</v>
      </c>
    </row>
    <row r="117" spans="1:41" x14ac:dyDescent="0.3">
      <c r="A117" s="3"/>
      <c r="B117" s="3" t="str">
        <f t="shared" si="16"/>
        <v>2368</v>
      </c>
      <c r="C117" s="3">
        <v>140746</v>
      </c>
      <c r="D117" s="3">
        <v>8552368</v>
      </c>
      <c r="E117" s="4" t="s">
        <v>165</v>
      </c>
      <c r="F117" s="4" t="s">
        <v>5</v>
      </c>
      <c r="G117" s="6">
        <v>482</v>
      </c>
      <c r="H117" s="6">
        <v>69010.000000000029</v>
      </c>
      <c r="I117" s="6">
        <v>2063023</v>
      </c>
      <c r="J117" s="6">
        <v>2055730</v>
      </c>
      <c r="K117" s="10">
        <f t="shared" si="17"/>
        <v>3.3450911599143603E-2</v>
      </c>
      <c r="M117" s="6">
        <v>2055730</v>
      </c>
      <c r="N117" s="6">
        <f t="shared" si="18"/>
        <v>0</v>
      </c>
      <c r="O117" s="10">
        <f t="shared" si="19"/>
        <v>0</v>
      </c>
      <c r="P117" s="6">
        <v>-7752.9699999999721</v>
      </c>
      <c r="Q117" s="6">
        <v>7752.9699999999721</v>
      </c>
      <c r="R117" s="6">
        <v>0</v>
      </c>
      <c r="S117" s="6">
        <v>0</v>
      </c>
      <c r="T117" s="6">
        <f t="shared" si="20"/>
        <v>0</v>
      </c>
      <c r="V117" s="6">
        <v>2048842.28</v>
      </c>
      <c r="W117" s="6">
        <f t="shared" si="21"/>
        <v>-6887.7199999999721</v>
      </c>
      <c r="X117" s="10">
        <f t="shared" si="22"/>
        <v>-3.3504983631118738E-3</v>
      </c>
      <c r="Y117" s="6">
        <v>-7752.9699999999721</v>
      </c>
      <c r="Z117" s="6">
        <v>-2525.6799999999348</v>
      </c>
      <c r="AA117" s="6">
        <v>3390.9299999999089</v>
      </c>
      <c r="AB117" s="6">
        <v>0</v>
      </c>
      <c r="AC117" s="6">
        <f t="shared" si="23"/>
        <v>-6887.7199999999975</v>
      </c>
      <c r="AE117" s="6">
        <v>2014760</v>
      </c>
      <c r="AF117" s="6">
        <f t="shared" si="27"/>
        <v>40970</v>
      </c>
      <c r="AG117" s="10">
        <f t="shared" si="24"/>
        <v>2.033492822966507E-2</v>
      </c>
      <c r="AI117" s="6">
        <f t="shared" si="28"/>
        <v>2014760</v>
      </c>
      <c r="AJ117" s="6">
        <f t="shared" si="29"/>
        <v>34082.280000000028</v>
      </c>
      <c r="AK117" s="10">
        <f t="shared" si="25"/>
        <v>1.6916297722805708E-2</v>
      </c>
      <c r="AM117" s="6">
        <f t="shared" si="30"/>
        <v>2014760</v>
      </c>
      <c r="AN117" s="6">
        <f t="shared" si="31"/>
        <v>40970</v>
      </c>
      <c r="AO117" s="10">
        <f t="shared" si="26"/>
        <v>2.033492822966507E-2</v>
      </c>
    </row>
    <row r="118" spans="1:41" x14ac:dyDescent="0.3">
      <c r="A118" s="3"/>
      <c r="B118" s="3" t="str">
        <f t="shared" si="16"/>
        <v>3089</v>
      </c>
      <c r="C118" s="3">
        <v>144310</v>
      </c>
      <c r="D118" s="3">
        <v>8553089</v>
      </c>
      <c r="E118" s="4" t="s">
        <v>197</v>
      </c>
      <c r="F118" s="4" t="s">
        <v>5</v>
      </c>
      <c r="G118" s="6">
        <v>82</v>
      </c>
      <c r="H118" s="6">
        <v>14480.000000000013</v>
      </c>
      <c r="I118" s="6">
        <v>433742.58148999995</v>
      </c>
      <c r="J118" s="6">
        <v>436369.49880999996</v>
      </c>
      <c r="K118" s="10">
        <f t="shared" si="17"/>
        <v>3.3383856273133408E-2</v>
      </c>
      <c r="M118" s="6">
        <v>436369.49880999996</v>
      </c>
      <c r="N118" s="6">
        <f t="shared" si="18"/>
        <v>0</v>
      </c>
      <c r="O118" s="10">
        <f t="shared" si="19"/>
        <v>0</v>
      </c>
      <c r="P118" s="6">
        <v>-1318.9700000000303</v>
      </c>
      <c r="Q118" s="6">
        <v>0</v>
      </c>
      <c r="R118" s="6">
        <v>1318.9700000000405</v>
      </c>
      <c r="S118" s="6">
        <v>0</v>
      </c>
      <c r="T118" s="6">
        <f t="shared" si="20"/>
        <v>1.0231815394945443E-11</v>
      </c>
      <c r="V118" s="6">
        <v>435751.71547899995</v>
      </c>
      <c r="W118" s="6">
        <f t="shared" si="21"/>
        <v>-617.78333100001328</v>
      </c>
      <c r="X118" s="10">
        <f t="shared" si="22"/>
        <v>-1.4157344468042274E-3</v>
      </c>
      <c r="Y118" s="6">
        <v>-1318.9700000000303</v>
      </c>
      <c r="Z118" s="6">
        <v>0</v>
      </c>
      <c r="AA118" s="6">
        <v>701.18666900003996</v>
      </c>
      <c r="AB118" s="6">
        <v>0</v>
      </c>
      <c r="AC118" s="6">
        <f t="shared" si="23"/>
        <v>-617.78333099999031</v>
      </c>
      <c r="AE118" s="6">
        <v>430191.66547399998</v>
      </c>
      <c r="AF118" s="6">
        <f t="shared" si="27"/>
        <v>6177.8333359999815</v>
      </c>
      <c r="AG118" s="10">
        <f t="shared" si="24"/>
        <v>1.4360653243230624E-2</v>
      </c>
      <c r="AI118" s="6">
        <f t="shared" si="28"/>
        <v>430191.66547399998</v>
      </c>
      <c r="AJ118" s="6">
        <f t="shared" si="29"/>
        <v>5560.0500049999682</v>
      </c>
      <c r="AK118" s="10">
        <f t="shared" si="25"/>
        <v>1.2924587924951344E-2</v>
      </c>
      <c r="AM118" s="6">
        <f t="shared" si="30"/>
        <v>430191.66547399998</v>
      </c>
      <c r="AN118" s="6">
        <f t="shared" si="31"/>
        <v>6177.8333359999815</v>
      </c>
      <c r="AO118" s="10">
        <f t="shared" si="26"/>
        <v>1.4360653243230624E-2</v>
      </c>
    </row>
    <row r="119" spans="1:41" x14ac:dyDescent="0.3">
      <c r="A119" s="3"/>
      <c r="B119" s="3" t="str">
        <f t="shared" si="16"/>
        <v>3027</v>
      </c>
      <c r="C119" s="3">
        <v>146621</v>
      </c>
      <c r="D119" s="3">
        <v>8553027</v>
      </c>
      <c r="E119" s="4" t="s">
        <v>178</v>
      </c>
      <c r="F119" s="4" t="s">
        <v>5</v>
      </c>
      <c r="G119" s="6">
        <v>141</v>
      </c>
      <c r="H119" s="6">
        <v>22230.000000000022</v>
      </c>
      <c r="I119" s="6">
        <v>668480.25056692376</v>
      </c>
      <c r="J119" s="6">
        <v>665644.20056692371</v>
      </c>
      <c r="K119" s="10">
        <f t="shared" si="17"/>
        <v>3.3254535165619679E-2</v>
      </c>
      <c r="M119" s="6">
        <v>651039.38489712041</v>
      </c>
      <c r="N119" s="6">
        <f t="shared" si="18"/>
        <v>-14604.815669803298</v>
      </c>
      <c r="O119" s="10">
        <f t="shared" si="19"/>
        <v>-2.1940874204814668E-2</v>
      </c>
      <c r="P119" s="6">
        <v>-2267.984999999986</v>
      </c>
      <c r="Q119" s="6">
        <v>0</v>
      </c>
      <c r="R119" s="6">
        <v>0</v>
      </c>
      <c r="S119" s="6">
        <v>-12336.830669803296</v>
      </c>
      <c r="T119" s="6">
        <f t="shared" si="20"/>
        <v>-14604.815669803282</v>
      </c>
      <c r="V119" s="6">
        <v>657702.07506676647</v>
      </c>
      <c r="W119" s="6">
        <f t="shared" si="21"/>
        <v>-7942.1255001572426</v>
      </c>
      <c r="X119" s="10">
        <f t="shared" si="22"/>
        <v>-1.1931487562564205E-2</v>
      </c>
      <c r="Y119" s="6">
        <v>-2267.984999999986</v>
      </c>
      <c r="Z119" s="6">
        <v>0</v>
      </c>
      <c r="AA119" s="6">
        <v>0</v>
      </c>
      <c r="AB119" s="6">
        <v>-5674.1405001572357</v>
      </c>
      <c r="AC119" s="6">
        <f t="shared" si="23"/>
        <v>-7942.1255001572217</v>
      </c>
      <c r="AE119" s="6">
        <v>640276.57774839434</v>
      </c>
      <c r="AF119" s="6">
        <f t="shared" si="27"/>
        <v>10762.807148726075</v>
      </c>
      <c r="AG119" s="10">
        <f t="shared" si="24"/>
        <v>1.6809621845882156E-2</v>
      </c>
      <c r="AI119" s="6">
        <f t="shared" si="28"/>
        <v>640276.57774839434</v>
      </c>
      <c r="AJ119" s="6">
        <f t="shared" si="29"/>
        <v>17425.49731837213</v>
      </c>
      <c r="AK119" s="10">
        <f t="shared" si="25"/>
        <v>2.7215578273456262E-2</v>
      </c>
      <c r="AM119" s="6">
        <f t="shared" si="30"/>
        <v>640276.57774839434</v>
      </c>
      <c r="AN119" s="6">
        <f t="shared" si="31"/>
        <v>25367.622818529373</v>
      </c>
      <c r="AO119" s="10">
        <f t="shared" si="26"/>
        <v>3.9619788853962945E-2</v>
      </c>
    </row>
    <row r="120" spans="1:41" x14ac:dyDescent="0.3">
      <c r="A120" s="3"/>
      <c r="B120" s="3" t="str">
        <f t="shared" si="16"/>
        <v>3106</v>
      </c>
      <c r="C120" s="3">
        <v>120175</v>
      </c>
      <c r="D120" s="3">
        <v>8553106</v>
      </c>
      <c r="E120" s="4" t="s">
        <v>80</v>
      </c>
      <c r="F120" s="4" t="s">
        <v>5</v>
      </c>
      <c r="G120" s="6">
        <v>181</v>
      </c>
      <c r="H120" s="6">
        <v>28540.000000000007</v>
      </c>
      <c r="I120" s="6">
        <v>859639.02841399994</v>
      </c>
      <c r="J120" s="6">
        <v>844941.17841399997</v>
      </c>
      <c r="K120" s="10">
        <f t="shared" si="17"/>
        <v>3.3199981686098154E-2</v>
      </c>
      <c r="M120" s="6">
        <v>844941.17841399997</v>
      </c>
      <c r="N120" s="6">
        <f t="shared" si="18"/>
        <v>0</v>
      </c>
      <c r="O120" s="10">
        <f t="shared" si="19"/>
        <v>0</v>
      </c>
      <c r="P120" s="6">
        <v>-2911.3850000000093</v>
      </c>
      <c r="Q120" s="6">
        <v>0</v>
      </c>
      <c r="R120" s="6">
        <v>2911.3850000000057</v>
      </c>
      <c r="S120" s="6">
        <v>0</v>
      </c>
      <c r="T120" s="6">
        <f t="shared" si="20"/>
        <v>-3.637978807091713E-12</v>
      </c>
      <c r="V120" s="6">
        <v>843522.27414260001</v>
      </c>
      <c r="W120" s="6">
        <f t="shared" si="21"/>
        <v>-1418.9042713999515</v>
      </c>
      <c r="X120" s="10">
        <f t="shared" si="22"/>
        <v>-1.6792935504259731E-3</v>
      </c>
      <c r="Y120" s="6">
        <v>-2911.3850000000093</v>
      </c>
      <c r="Z120" s="6">
        <v>0</v>
      </c>
      <c r="AA120" s="6">
        <v>1492.480728600005</v>
      </c>
      <c r="AB120" s="6">
        <v>0</v>
      </c>
      <c r="AC120" s="6">
        <f t="shared" si="23"/>
        <v>-1418.9042714000043</v>
      </c>
      <c r="AE120" s="6">
        <v>830752.13574743189</v>
      </c>
      <c r="AF120" s="6">
        <f t="shared" si="27"/>
        <v>14189.042666568072</v>
      </c>
      <c r="AG120" s="10">
        <f t="shared" si="24"/>
        <v>1.7079754665694741E-2</v>
      </c>
      <c r="AI120" s="6">
        <f t="shared" si="28"/>
        <v>830752.13574743189</v>
      </c>
      <c r="AJ120" s="6">
        <f t="shared" si="29"/>
        <v>12770.13839516812</v>
      </c>
      <c r="AK120" s="10">
        <f t="shared" si="25"/>
        <v>1.537177919341581E-2</v>
      </c>
      <c r="AM120" s="6">
        <f t="shared" si="30"/>
        <v>830752.13574743189</v>
      </c>
      <c r="AN120" s="6">
        <f t="shared" si="31"/>
        <v>14189.042666568072</v>
      </c>
      <c r="AO120" s="10">
        <f t="shared" si="26"/>
        <v>1.7079754665694741E-2</v>
      </c>
    </row>
    <row r="121" spans="1:41" x14ac:dyDescent="0.3">
      <c r="A121" s="3"/>
      <c r="B121" s="3" t="str">
        <f t="shared" si="16"/>
        <v>2029</v>
      </c>
      <c r="C121" s="3">
        <v>138528</v>
      </c>
      <c r="D121" s="3">
        <v>8552029</v>
      </c>
      <c r="E121" s="4" t="s">
        <v>106</v>
      </c>
      <c r="F121" s="4" t="s">
        <v>5</v>
      </c>
      <c r="G121" s="6">
        <v>235</v>
      </c>
      <c r="H121" s="6">
        <v>33199.999999999985</v>
      </c>
      <c r="I121" s="6">
        <v>1007191.33</v>
      </c>
      <c r="J121" s="6">
        <v>1002275</v>
      </c>
      <c r="K121" s="10">
        <f t="shared" si="17"/>
        <v>3.2962952530578266E-2</v>
      </c>
      <c r="M121" s="6">
        <v>1002275</v>
      </c>
      <c r="N121" s="6">
        <f t="shared" si="18"/>
        <v>0</v>
      </c>
      <c r="O121" s="10">
        <f t="shared" si="19"/>
        <v>0</v>
      </c>
      <c r="P121" s="6">
        <v>-3779.9749999999767</v>
      </c>
      <c r="Q121" s="6">
        <v>3779.9749999999767</v>
      </c>
      <c r="R121" s="6">
        <v>0</v>
      </c>
      <c r="S121" s="6">
        <v>0</v>
      </c>
      <c r="T121" s="6">
        <f t="shared" si="20"/>
        <v>0</v>
      </c>
      <c r="V121" s="6">
        <v>997798.00000000012</v>
      </c>
      <c r="W121" s="6">
        <f t="shared" si="21"/>
        <v>-4476.9999999998836</v>
      </c>
      <c r="X121" s="10">
        <f t="shared" si="22"/>
        <v>-4.4668379436780163E-3</v>
      </c>
      <c r="Y121" s="6">
        <v>-3779.9749999999767</v>
      </c>
      <c r="Z121" s="6">
        <v>-1231.4000000000233</v>
      </c>
      <c r="AA121" s="6">
        <v>534.37500000006492</v>
      </c>
      <c r="AB121" s="6">
        <v>0</v>
      </c>
      <c r="AC121" s="6">
        <f t="shared" si="23"/>
        <v>-4476.9999999999354</v>
      </c>
      <c r="AE121" s="6">
        <v>982300</v>
      </c>
      <c r="AF121" s="6">
        <f t="shared" si="27"/>
        <v>19975</v>
      </c>
      <c r="AG121" s="10">
        <f t="shared" si="24"/>
        <v>2.033492822966507E-2</v>
      </c>
      <c r="AI121" s="6">
        <f t="shared" si="28"/>
        <v>982300</v>
      </c>
      <c r="AJ121" s="6">
        <f t="shared" si="29"/>
        <v>15498.000000000116</v>
      </c>
      <c r="AK121" s="10">
        <f t="shared" si="25"/>
        <v>1.5777257456988818E-2</v>
      </c>
      <c r="AM121" s="6">
        <f t="shared" si="30"/>
        <v>982300</v>
      </c>
      <c r="AN121" s="6">
        <f t="shared" si="31"/>
        <v>19975</v>
      </c>
      <c r="AO121" s="10">
        <f t="shared" si="26"/>
        <v>2.033492822966507E-2</v>
      </c>
    </row>
    <row r="122" spans="1:41" x14ac:dyDescent="0.3">
      <c r="A122" s="3"/>
      <c r="B122" s="3" t="str">
        <f t="shared" si="16"/>
        <v>2026</v>
      </c>
      <c r="C122" s="3">
        <v>119917</v>
      </c>
      <c r="D122" s="3">
        <v>8552026</v>
      </c>
      <c r="E122" s="4" t="s">
        <v>14</v>
      </c>
      <c r="F122" s="4" t="s">
        <v>5</v>
      </c>
      <c r="G122" s="6">
        <v>200</v>
      </c>
      <c r="H122" s="6">
        <v>28990</v>
      </c>
      <c r="I122" s="6">
        <v>885366.03488372092</v>
      </c>
      <c r="J122" s="6">
        <v>863329.53488372092</v>
      </c>
      <c r="K122" s="10">
        <f t="shared" si="17"/>
        <v>3.2743519468540927E-2</v>
      </c>
      <c r="M122" s="6">
        <v>853000</v>
      </c>
      <c r="N122" s="6">
        <f t="shared" si="18"/>
        <v>-10329.534883720917</v>
      </c>
      <c r="O122" s="10">
        <f t="shared" si="19"/>
        <v>-1.1964764862483442E-2</v>
      </c>
      <c r="P122" s="6">
        <v>-3217</v>
      </c>
      <c r="Q122" s="6">
        <v>0</v>
      </c>
      <c r="R122" s="6">
        <v>0</v>
      </c>
      <c r="S122" s="6">
        <v>-7112.5348837209167</v>
      </c>
      <c r="T122" s="6">
        <f t="shared" si="20"/>
        <v>-10329.534883720917</v>
      </c>
      <c r="V122" s="6">
        <v>860112.53488372092</v>
      </c>
      <c r="W122" s="6">
        <f t="shared" si="21"/>
        <v>-3217</v>
      </c>
      <c r="X122" s="10">
        <f t="shared" si="22"/>
        <v>-3.726271220911361E-3</v>
      </c>
      <c r="Y122" s="6">
        <v>-3217</v>
      </c>
      <c r="Z122" s="6">
        <v>0</v>
      </c>
      <c r="AA122" s="6">
        <v>0</v>
      </c>
      <c r="AB122" s="6">
        <v>0</v>
      </c>
      <c r="AC122" s="6">
        <f t="shared" si="23"/>
        <v>-3217</v>
      </c>
      <c r="AE122" s="6">
        <v>836437.5581395349</v>
      </c>
      <c r="AF122" s="6">
        <f t="shared" si="27"/>
        <v>16562.4418604651</v>
      </c>
      <c r="AG122" s="10">
        <f t="shared" si="24"/>
        <v>1.9801169494713371E-2</v>
      </c>
      <c r="AI122" s="6">
        <f t="shared" si="28"/>
        <v>836437.5581395349</v>
      </c>
      <c r="AJ122" s="6">
        <f t="shared" si="29"/>
        <v>23674.976744186017</v>
      </c>
      <c r="AK122" s="10">
        <f t="shared" si="25"/>
        <v>2.8304535722721035E-2</v>
      </c>
      <c r="AM122" s="6">
        <f t="shared" si="30"/>
        <v>836437.5581395349</v>
      </c>
      <c r="AN122" s="6">
        <f t="shared" si="31"/>
        <v>26891.976744186017</v>
      </c>
      <c r="AO122" s="10">
        <f t="shared" si="26"/>
        <v>3.2150608832058072E-2</v>
      </c>
    </row>
    <row r="123" spans="1:41" x14ac:dyDescent="0.3">
      <c r="A123" s="3"/>
      <c r="B123" s="3" t="str">
        <f t="shared" si="16"/>
        <v>2070</v>
      </c>
      <c r="C123" s="3">
        <v>140251</v>
      </c>
      <c r="D123" s="3">
        <v>8552070</v>
      </c>
      <c r="E123" s="4" t="s">
        <v>118</v>
      </c>
      <c r="F123" s="4" t="s">
        <v>5</v>
      </c>
      <c r="G123" s="6">
        <v>110</v>
      </c>
      <c r="H123" s="6">
        <v>18079.999999999993</v>
      </c>
      <c r="I123" s="6">
        <v>555891.41665313195</v>
      </c>
      <c r="J123" s="6">
        <v>554511.716653132</v>
      </c>
      <c r="K123" s="10">
        <f t="shared" si="17"/>
        <v>3.2524337412609565E-2</v>
      </c>
      <c r="M123" s="6">
        <v>517352.60541264294</v>
      </c>
      <c r="N123" s="6">
        <f t="shared" si="18"/>
        <v>-37159.111240489059</v>
      </c>
      <c r="O123" s="10">
        <f t="shared" si="19"/>
        <v>-6.7012310334523525E-2</v>
      </c>
      <c r="P123" s="6">
        <v>-1769.3499999999767</v>
      </c>
      <c r="Q123" s="6">
        <v>0</v>
      </c>
      <c r="R123" s="6">
        <v>0</v>
      </c>
      <c r="S123" s="6">
        <v>-35389.761240489039</v>
      </c>
      <c r="T123" s="6">
        <f t="shared" si="20"/>
        <v>-37159.111240489015</v>
      </c>
      <c r="V123" s="6">
        <v>522023.27203951712</v>
      </c>
      <c r="W123" s="6">
        <f t="shared" si="21"/>
        <v>-32488.444613614876</v>
      </c>
      <c r="X123" s="10">
        <f t="shared" si="22"/>
        <v>-5.8589284298094686E-2</v>
      </c>
      <c r="Y123" s="6">
        <v>-1769.3499999999767</v>
      </c>
      <c r="Z123" s="6">
        <v>0</v>
      </c>
      <c r="AA123" s="6">
        <v>0</v>
      </c>
      <c r="AB123" s="6">
        <v>-30719.094613614812</v>
      </c>
      <c r="AC123" s="6">
        <f t="shared" si="23"/>
        <v>-32488.444613614789</v>
      </c>
      <c r="AE123" s="6">
        <v>509807.682357518</v>
      </c>
      <c r="AF123" s="6">
        <f t="shared" si="27"/>
        <v>7544.9230551249348</v>
      </c>
      <c r="AG123" s="10">
        <f t="shared" si="24"/>
        <v>1.4799547586718849E-2</v>
      </c>
      <c r="AI123" s="6">
        <f t="shared" si="28"/>
        <v>509807.682357518</v>
      </c>
      <c r="AJ123" s="6">
        <f t="shared" si="29"/>
        <v>12215.589681999118</v>
      </c>
      <c r="AK123" s="10">
        <f t="shared" si="25"/>
        <v>2.3961172231674155E-2</v>
      </c>
      <c r="AM123" s="6">
        <f t="shared" si="30"/>
        <v>509807.682357518</v>
      </c>
      <c r="AN123" s="6">
        <f t="shared" si="31"/>
        <v>44704.034295613994</v>
      </c>
      <c r="AO123" s="10">
        <f t="shared" si="26"/>
        <v>8.7688035788099292E-2</v>
      </c>
    </row>
    <row r="124" spans="1:41" x14ac:dyDescent="0.3">
      <c r="A124" s="3"/>
      <c r="B124" s="3" t="str">
        <f t="shared" si="16"/>
        <v>3319</v>
      </c>
      <c r="C124" s="3">
        <v>144112</v>
      </c>
      <c r="D124" s="3">
        <v>8553319</v>
      </c>
      <c r="E124" s="4" t="s">
        <v>211</v>
      </c>
      <c r="F124" s="4" t="s">
        <v>5</v>
      </c>
      <c r="G124" s="6">
        <v>223</v>
      </c>
      <c r="H124" s="6">
        <v>30429.999999999996</v>
      </c>
      <c r="I124" s="6">
        <v>954851.05</v>
      </c>
      <c r="J124" s="6">
        <v>951095</v>
      </c>
      <c r="K124" s="10">
        <f t="shared" si="17"/>
        <v>3.1868844884236129E-2</v>
      </c>
      <c r="M124" s="6">
        <v>951095</v>
      </c>
      <c r="N124" s="6">
        <f t="shared" si="18"/>
        <v>0</v>
      </c>
      <c r="O124" s="10">
        <f t="shared" si="19"/>
        <v>0</v>
      </c>
      <c r="P124" s="6">
        <v>-3586.9549999999581</v>
      </c>
      <c r="Q124" s="6">
        <v>3586.9549999998417</v>
      </c>
      <c r="R124" s="6">
        <v>0</v>
      </c>
      <c r="S124" s="6">
        <v>0</v>
      </c>
      <c r="T124" s="6">
        <f t="shared" si="20"/>
        <v>-1.1641532182693481E-10</v>
      </c>
      <c r="V124" s="6">
        <v>946735.12</v>
      </c>
      <c r="W124" s="6">
        <f t="shared" si="21"/>
        <v>-4359.8800000000047</v>
      </c>
      <c r="X124" s="10">
        <f t="shared" si="22"/>
        <v>-4.5840636319190034E-3</v>
      </c>
      <c r="Y124" s="6">
        <v>-3586.9549999999581</v>
      </c>
      <c r="Z124" s="6">
        <v>-1168.520000000135</v>
      </c>
      <c r="AA124" s="6">
        <v>395.59499999995722</v>
      </c>
      <c r="AB124" s="6">
        <v>0</v>
      </c>
      <c r="AC124" s="6">
        <f t="shared" si="23"/>
        <v>-4359.8800000001356</v>
      </c>
      <c r="AE124" s="6">
        <v>932140</v>
      </c>
      <c r="AF124" s="6">
        <f t="shared" si="27"/>
        <v>18955</v>
      </c>
      <c r="AG124" s="10">
        <f t="shared" si="24"/>
        <v>2.033492822966507E-2</v>
      </c>
      <c r="AI124" s="6">
        <f t="shared" si="28"/>
        <v>932140</v>
      </c>
      <c r="AJ124" s="6">
        <f t="shared" si="29"/>
        <v>14595.119999999995</v>
      </c>
      <c r="AK124" s="10">
        <f t="shared" si="25"/>
        <v>1.5657647992790777E-2</v>
      </c>
      <c r="AM124" s="6">
        <f t="shared" si="30"/>
        <v>932140</v>
      </c>
      <c r="AN124" s="6">
        <f t="shared" si="31"/>
        <v>18955</v>
      </c>
      <c r="AO124" s="10">
        <f t="shared" si="26"/>
        <v>2.033492822966507E-2</v>
      </c>
    </row>
    <row r="125" spans="1:41" x14ac:dyDescent="0.3">
      <c r="A125" s="3"/>
      <c r="B125" s="3" t="str">
        <f t="shared" si="16"/>
        <v>3039</v>
      </c>
      <c r="C125" s="3">
        <v>120132</v>
      </c>
      <c r="D125" s="3">
        <v>8553039</v>
      </c>
      <c r="E125" s="4" t="s">
        <v>63</v>
      </c>
      <c r="F125" s="4" t="s">
        <v>5</v>
      </c>
      <c r="G125" s="6">
        <v>85</v>
      </c>
      <c r="H125" s="6">
        <v>14269.999999999987</v>
      </c>
      <c r="I125" s="6">
        <v>448675.02753004001</v>
      </c>
      <c r="J125" s="6">
        <v>441702.64753004001</v>
      </c>
      <c r="K125" s="10">
        <f t="shared" si="17"/>
        <v>3.180475650395892E-2</v>
      </c>
      <c r="M125" s="6">
        <v>434118.0046003692</v>
      </c>
      <c r="N125" s="6">
        <f t="shared" si="18"/>
        <v>-7584.6429296708084</v>
      </c>
      <c r="O125" s="10">
        <f t="shared" si="19"/>
        <v>-1.7171377559277546E-2</v>
      </c>
      <c r="P125" s="6">
        <v>-1367.2249999999767</v>
      </c>
      <c r="Q125" s="6">
        <v>0</v>
      </c>
      <c r="R125" s="6">
        <v>0</v>
      </c>
      <c r="S125" s="6">
        <v>-6217.4179296708517</v>
      </c>
      <c r="T125" s="6">
        <f t="shared" si="20"/>
        <v>-7584.6429296708284</v>
      </c>
      <c r="V125" s="6">
        <v>437978.30885297863</v>
      </c>
      <c r="W125" s="6">
        <f t="shared" si="21"/>
        <v>-3724.3386770613724</v>
      </c>
      <c r="X125" s="10">
        <f t="shared" si="22"/>
        <v>-8.4317780250753004E-3</v>
      </c>
      <c r="Y125" s="6">
        <v>-1367.2249999999767</v>
      </c>
      <c r="Z125" s="6">
        <v>0</v>
      </c>
      <c r="AA125" s="6">
        <v>0</v>
      </c>
      <c r="AB125" s="6">
        <v>-2357.113677061373</v>
      </c>
      <c r="AC125" s="6">
        <f t="shared" si="23"/>
        <v>-3724.3386770613497</v>
      </c>
      <c r="AE125" s="6">
        <v>427882.12854166661</v>
      </c>
      <c r="AF125" s="6">
        <f t="shared" si="27"/>
        <v>6235.8760587025899</v>
      </c>
      <c r="AG125" s="10">
        <f t="shared" si="24"/>
        <v>1.4573817513613094E-2</v>
      </c>
      <c r="AI125" s="6">
        <f t="shared" si="28"/>
        <v>427882.12854166661</v>
      </c>
      <c r="AJ125" s="6">
        <f t="shared" si="29"/>
        <v>10096.180311312026</v>
      </c>
      <c r="AK125" s="10">
        <f t="shared" si="25"/>
        <v>2.3595704606131671E-2</v>
      </c>
      <c r="AM125" s="6">
        <f t="shared" si="30"/>
        <v>427882.12854166661</v>
      </c>
      <c r="AN125" s="6">
        <f t="shared" si="31"/>
        <v>13820.518988373398</v>
      </c>
      <c r="AO125" s="10">
        <f t="shared" si="26"/>
        <v>3.2299827607844514E-2</v>
      </c>
    </row>
    <row r="126" spans="1:41" x14ac:dyDescent="0.3">
      <c r="A126" s="3"/>
      <c r="B126" s="3" t="str">
        <f t="shared" si="16"/>
        <v>3334</v>
      </c>
      <c r="C126" s="3">
        <v>139098</v>
      </c>
      <c r="D126" s="3">
        <v>8553334</v>
      </c>
      <c r="E126" s="4" t="s">
        <v>219</v>
      </c>
      <c r="F126" s="4" t="s">
        <v>5</v>
      </c>
      <c r="G126" s="6">
        <v>246</v>
      </c>
      <c r="H126" s="6">
        <v>33069.999999999985</v>
      </c>
      <c r="I126" s="6">
        <v>1054453.3</v>
      </c>
      <c r="J126" s="6">
        <v>1049190</v>
      </c>
      <c r="K126" s="10">
        <f t="shared" si="17"/>
        <v>3.1362223438439599E-2</v>
      </c>
      <c r="M126" s="6">
        <v>1049190</v>
      </c>
      <c r="N126" s="6">
        <f t="shared" si="18"/>
        <v>0</v>
      </c>
      <c r="O126" s="10">
        <f t="shared" si="19"/>
        <v>0</v>
      </c>
      <c r="P126" s="6">
        <v>-3956.9100000000326</v>
      </c>
      <c r="Q126" s="6">
        <v>3956.9100000000326</v>
      </c>
      <c r="R126" s="6">
        <v>0</v>
      </c>
      <c r="S126" s="6">
        <v>0</v>
      </c>
      <c r="T126" s="6">
        <f t="shared" si="20"/>
        <v>0</v>
      </c>
      <c r="V126" s="6">
        <v>1044605.6399999999</v>
      </c>
      <c r="W126" s="6">
        <f t="shared" si="21"/>
        <v>-4584.3600000001024</v>
      </c>
      <c r="X126" s="10">
        <f t="shared" si="22"/>
        <v>-4.3694278443371579E-3</v>
      </c>
      <c r="Y126" s="6">
        <v>-3956.9100000000326</v>
      </c>
      <c r="Z126" s="6">
        <v>-1289.0399999999208</v>
      </c>
      <c r="AA126" s="6">
        <v>661.5899999999549</v>
      </c>
      <c r="AB126" s="6">
        <v>0</v>
      </c>
      <c r="AC126" s="6">
        <f t="shared" si="23"/>
        <v>-4584.3599999999988</v>
      </c>
      <c r="AE126" s="6">
        <v>1028280</v>
      </c>
      <c r="AF126" s="6">
        <f t="shared" si="27"/>
        <v>20910</v>
      </c>
      <c r="AG126" s="10">
        <f t="shared" si="24"/>
        <v>2.033492822966507E-2</v>
      </c>
      <c r="AI126" s="6">
        <f t="shared" si="28"/>
        <v>1028280</v>
      </c>
      <c r="AJ126" s="6">
        <f t="shared" si="29"/>
        <v>16325.639999999898</v>
      </c>
      <c r="AK126" s="10">
        <f t="shared" si="25"/>
        <v>1.5876648383708617E-2</v>
      </c>
      <c r="AM126" s="6">
        <f t="shared" si="30"/>
        <v>1028280</v>
      </c>
      <c r="AN126" s="6">
        <f t="shared" si="31"/>
        <v>20910</v>
      </c>
      <c r="AO126" s="10">
        <f t="shared" si="26"/>
        <v>2.033492822966507E-2</v>
      </c>
    </row>
    <row r="127" spans="1:41" x14ac:dyDescent="0.3">
      <c r="A127" s="3"/>
      <c r="B127" s="3" t="str">
        <f t="shared" si="16"/>
        <v>2004</v>
      </c>
      <c r="C127" s="3">
        <v>139340</v>
      </c>
      <c r="D127" s="3">
        <v>8552004</v>
      </c>
      <c r="E127" s="4" t="s">
        <v>92</v>
      </c>
      <c r="F127" s="4" t="s">
        <v>5</v>
      </c>
      <c r="G127" s="6">
        <v>191</v>
      </c>
      <c r="H127" s="6">
        <v>25570</v>
      </c>
      <c r="I127" s="6">
        <v>816991.15</v>
      </c>
      <c r="J127" s="6">
        <v>814615</v>
      </c>
      <c r="K127" s="10">
        <f t="shared" si="17"/>
        <v>3.1297768647799915E-2</v>
      </c>
      <c r="M127" s="6">
        <v>814615</v>
      </c>
      <c r="N127" s="6">
        <f t="shared" si="18"/>
        <v>0</v>
      </c>
      <c r="O127" s="10">
        <f t="shared" si="19"/>
        <v>0</v>
      </c>
      <c r="P127" s="6">
        <v>-3072.234999999986</v>
      </c>
      <c r="Q127" s="6">
        <v>3072.234999999986</v>
      </c>
      <c r="R127" s="6">
        <v>0</v>
      </c>
      <c r="S127" s="6">
        <v>0</v>
      </c>
      <c r="T127" s="6">
        <f t="shared" si="20"/>
        <v>0</v>
      </c>
      <c r="V127" s="6">
        <v>810567.44000000006</v>
      </c>
      <c r="W127" s="6">
        <f t="shared" si="21"/>
        <v>-4047.5599999999395</v>
      </c>
      <c r="X127" s="10">
        <f t="shared" si="22"/>
        <v>-4.9686784554666182E-3</v>
      </c>
      <c r="Y127" s="6">
        <v>-3072.234999999986</v>
      </c>
      <c r="Z127" s="6">
        <v>-1000.8399999999674</v>
      </c>
      <c r="AA127" s="6">
        <v>25.514999999964083</v>
      </c>
      <c r="AB127" s="6">
        <v>0</v>
      </c>
      <c r="AC127" s="6">
        <f t="shared" si="23"/>
        <v>-4047.5599999999895</v>
      </c>
      <c r="AE127" s="6">
        <v>798380</v>
      </c>
      <c r="AF127" s="6">
        <f t="shared" si="27"/>
        <v>16235</v>
      </c>
      <c r="AG127" s="10">
        <f t="shared" si="24"/>
        <v>2.033492822966507E-2</v>
      </c>
      <c r="AI127" s="6">
        <f t="shared" si="28"/>
        <v>798380</v>
      </c>
      <c r="AJ127" s="6">
        <f t="shared" si="29"/>
        <v>12187.440000000061</v>
      </c>
      <c r="AK127" s="10">
        <f t="shared" si="25"/>
        <v>1.5265212054410256E-2</v>
      </c>
      <c r="AM127" s="6">
        <f t="shared" si="30"/>
        <v>798380</v>
      </c>
      <c r="AN127" s="6">
        <f t="shared" si="31"/>
        <v>16235</v>
      </c>
      <c r="AO127" s="10">
        <f t="shared" si="26"/>
        <v>2.033492822966507E-2</v>
      </c>
    </row>
    <row r="128" spans="1:41" x14ac:dyDescent="0.3">
      <c r="A128" s="3"/>
      <c r="B128" s="3" t="str">
        <f t="shared" si="16"/>
        <v>3347</v>
      </c>
      <c r="C128" s="3">
        <v>138080</v>
      </c>
      <c r="D128" s="3">
        <v>8553347</v>
      </c>
      <c r="E128" s="4" t="s">
        <v>228</v>
      </c>
      <c r="F128" s="4" t="s">
        <v>5</v>
      </c>
      <c r="G128" s="6">
        <v>193</v>
      </c>
      <c r="H128" s="6">
        <v>25670</v>
      </c>
      <c r="I128" s="6">
        <v>830754.46552474494</v>
      </c>
      <c r="J128" s="6">
        <v>826689.36086474499</v>
      </c>
      <c r="K128" s="10">
        <f t="shared" si="17"/>
        <v>3.0899623252443883E-2</v>
      </c>
      <c r="M128" s="6">
        <v>823145</v>
      </c>
      <c r="N128" s="6">
        <f t="shared" si="18"/>
        <v>-3544.3608647449873</v>
      </c>
      <c r="O128" s="10">
        <f t="shared" si="19"/>
        <v>-4.2874156031686029E-3</v>
      </c>
      <c r="P128" s="6">
        <v>-3104.4050000000279</v>
      </c>
      <c r="Q128" s="6">
        <v>0</v>
      </c>
      <c r="R128" s="6">
        <v>0</v>
      </c>
      <c r="S128" s="6">
        <v>-439.9558647449594</v>
      </c>
      <c r="T128" s="6">
        <f t="shared" si="20"/>
        <v>-3544.3608647449873</v>
      </c>
      <c r="V128" s="6">
        <v>823584.95586474496</v>
      </c>
      <c r="W128" s="6">
        <f t="shared" si="21"/>
        <v>-3104.4050000000279</v>
      </c>
      <c r="X128" s="10">
        <f t="shared" si="22"/>
        <v>-3.7552255381062549E-3</v>
      </c>
      <c r="Y128" s="6">
        <v>-3104.4050000000279</v>
      </c>
      <c r="Z128" s="6">
        <v>0</v>
      </c>
      <c r="AA128" s="6">
        <v>0</v>
      </c>
      <c r="AB128" s="6">
        <v>0</v>
      </c>
      <c r="AC128" s="6">
        <f t="shared" si="23"/>
        <v>-3104.4050000000279</v>
      </c>
      <c r="AE128" s="6">
        <v>806740</v>
      </c>
      <c r="AF128" s="6">
        <f t="shared" si="27"/>
        <v>16405</v>
      </c>
      <c r="AG128" s="10">
        <f t="shared" si="24"/>
        <v>2.033492822966507E-2</v>
      </c>
      <c r="AI128" s="6">
        <f t="shared" si="28"/>
        <v>806740</v>
      </c>
      <c r="AJ128" s="6">
        <f t="shared" si="29"/>
        <v>16844.955864744959</v>
      </c>
      <c r="AK128" s="10">
        <f t="shared" si="25"/>
        <v>2.0880278484697621E-2</v>
      </c>
      <c r="AM128" s="6">
        <f t="shared" si="30"/>
        <v>806740</v>
      </c>
      <c r="AN128" s="6">
        <f t="shared" si="31"/>
        <v>19949.360864744987</v>
      </c>
      <c r="AO128" s="10">
        <f t="shared" si="26"/>
        <v>2.4728364609099569E-2</v>
      </c>
    </row>
    <row r="129" spans="1:41" x14ac:dyDescent="0.3">
      <c r="A129" s="3"/>
      <c r="B129" s="3" t="str">
        <f t="shared" si="16"/>
        <v>3095</v>
      </c>
      <c r="C129" s="3">
        <v>144109</v>
      </c>
      <c r="D129" s="3">
        <v>8553095</v>
      </c>
      <c r="E129" s="4" t="s">
        <v>200</v>
      </c>
      <c r="F129" s="4" t="s">
        <v>5</v>
      </c>
      <c r="G129" s="6">
        <v>218</v>
      </c>
      <c r="H129" s="6">
        <v>28160</v>
      </c>
      <c r="I129" s="6">
        <v>934394.55</v>
      </c>
      <c r="J129" s="6">
        <v>929770</v>
      </c>
      <c r="K129" s="10">
        <f t="shared" si="17"/>
        <v>3.0137162079980025E-2</v>
      </c>
      <c r="M129" s="6">
        <v>929770</v>
      </c>
      <c r="N129" s="6">
        <f t="shared" si="18"/>
        <v>0</v>
      </c>
      <c r="O129" s="10">
        <f t="shared" si="19"/>
        <v>0</v>
      </c>
      <c r="P129" s="6">
        <v>-3506.5300000000279</v>
      </c>
      <c r="Q129" s="6">
        <v>3506.5300000000279</v>
      </c>
      <c r="R129" s="6">
        <v>0</v>
      </c>
      <c r="S129" s="6">
        <v>0</v>
      </c>
      <c r="T129" s="6">
        <f t="shared" si="20"/>
        <v>0</v>
      </c>
      <c r="V129" s="6">
        <v>925458.91999999993</v>
      </c>
      <c r="W129" s="6">
        <f t="shared" si="21"/>
        <v>-4311.0800000000745</v>
      </c>
      <c r="X129" s="10">
        <f t="shared" si="22"/>
        <v>-4.6367166073330761E-3</v>
      </c>
      <c r="Y129" s="6">
        <v>-3506.5300000000279</v>
      </c>
      <c r="Z129" s="6">
        <v>-1142.3199999999488</v>
      </c>
      <c r="AA129" s="6">
        <v>337.7699999999586</v>
      </c>
      <c r="AB129" s="6">
        <v>0</v>
      </c>
      <c r="AC129" s="6">
        <f t="shared" si="23"/>
        <v>-4311.0800000000181</v>
      </c>
      <c r="AE129" s="6">
        <v>911240</v>
      </c>
      <c r="AF129" s="6">
        <f t="shared" si="27"/>
        <v>18530</v>
      </c>
      <c r="AG129" s="10">
        <f t="shared" si="24"/>
        <v>2.033492822966507E-2</v>
      </c>
      <c r="AI129" s="6">
        <f t="shared" si="28"/>
        <v>911240</v>
      </c>
      <c r="AJ129" s="6">
        <f t="shared" si="29"/>
        <v>14218.919999999925</v>
      </c>
      <c r="AK129" s="10">
        <f t="shared" si="25"/>
        <v>1.5603924322900581E-2</v>
      </c>
      <c r="AM129" s="6">
        <f t="shared" si="30"/>
        <v>911240</v>
      </c>
      <c r="AN129" s="6">
        <f t="shared" si="31"/>
        <v>18530</v>
      </c>
      <c r="AO129" s="10">
        <f t="shared" si="26"/>
        <v>2.033492822966507E-2</v>
      </c>
    </row>
    <row r="130" spans="1:41" x14ac:dyDescent="0.3">
      <c r="A130" s="3"/>
      <c r="B130" s="3" t="str">
        <f t="shared" si="16"/>
        <v>3041</v>
      </c>
      <c r="C130" s="3">
        <v>141468</v>
      </c>
      <c r="D130" s="3">
        <v>8553041</v>
      </c>
      <c r="E130" s="4" t="s">
        <v>181</v>
      </c>
      <c r="F130" s="4" t="s">
        <v>5</v>
      </c>
      <c r="G130" s="6">
        <v>88</v>
      </c>
      <c r="H130" s="6">
        <v>14039.999999999989</v>
      </c>
      <c r="I130" s="6">
        <v>466083.7725940001</v>
      </c>
      <c r="J130" s="6">
        <v>464677.33063600009</v>
      </c>
      <c r="K130" s="10">
        <f t="shared" si="17"/>
        <v>3.0123340106565054E-2</v>
      </c>
      <c r="M130" s="6">
        <v>464677.33063600003</v>
      </c>
      <c r="N130" s="6">
        <f t="shared" si="18"/>
        <v>0</v>
      </c>
      <c r="O130" s="10">
        <f t="shared" si="19"/>
        <v>0</v>
      </c>
      <c r="P130" s="6">
        <v>-1415.4799999999814</v>
      </c>
      <c r="Q130" s="6">
        <v>0</v>
      </c>
      <c r="R130" s="6">
        <v>1415.4799999999632</v>
      </c>
      <c r="S130" s="6">
        <v>0</v>
      </c>
      <c r="T130" s="6">
        <f t="shared" si="20"/>
        <v>-1.8189894035458565E-11</v>
      </c>
      <c r="V130" s="6">
        <v>464004.04175240005</v>
      </c>
      <c r="W130" s="6">
        <f t="shared" si="21"/>
        <v>-673.28888360003475</v>
      </c>
      <c r="X130" s="10">
        <f t="shared" si="22"/>
        <v>-1.4489385197218674E-3</v>
      </c>
      <c r="Y130" s="6">
        <v>-1415.4799999999814</v>
      </c>
      <c r="Z130" s="6">
        <v>0</v>
      </c>
      <c r="AA130" s="6">
        <v>742.19111639996117</v>
      </c>
      <c r="AB130" s="6">
        <v>0</v>
      </c>
      <c r="AC130" s="6">
        <f t="shared" si="23"/>
        <v>-673.2888836000202</v>
      </c>
      <c r="AE130" s="6">
        <v>457944.44180678262</v>
      </c>
      <c r="AF130" s="6">
        <f t="shared" si="27"/>
        <v>6732.8888292174088</v>
      </c>
      <c r="AG130" s="10">
        <f t="shared" si="24"/>
        <v>1.4702414123978321E-2</v>
      </c>
      <c r="AI130" s="6">
        <f t="shared" si="28"/>
        <v>457944.44180678262</v>
      </c>
      <c r="AJ130" s="6">
        <f t="shared" si="29"/>
        <v>6059.5999456174322</v>
      </c>
      <c r="AK130" s="10">
        <f t="shared" si="25"/>
        <v>1.3232172710099445E-2</v>
      </c>
      <c r="AM130" s="6">
        <f t="shared" si="30"/>
        <v>457944.44180678262</v>
      </c>
      <c r="AN130" s="6">
        <f t="shared" si="31"/>
        <v>6732.888829217467</v>
      </c>
      <c r="AO130" s="10">
        <f t="shared" si="26"/>
        <v>1.4702414123978448E-2</v>
      </c>
    </row>
    <row r="131" spans="1:41" x14ac:dyDescent="0.3">
      <c r="A131" s="3"/>
      <c r="B131" s="3" t="str">
        <f t="shared" si="16"/>
        <v>2189</v>
      </c>
      <c r="C131" s="3">
        <v>145619</v>
      </c>
      <c r="D131" s="3">
        <v>8552189</v>
      </c>
      <c r="E131" s="4" t="s">
        <v>148</v>
      </c>
      <c r="F131" s="4" t="s">
        <v>5</v>
      </c>
      <c r="G131" s="6">
        <v>445</v>
      </c>
      <c r="H131" s="6">
        <v>56830.000000000015</v>
      </c>
      <c r="I131" s="6">
        <v>1903444.2</v>
      </c>
      <c r="J131" s="6">
        <v>1897925</v>
      </c>
      <c r="K131" s="10">
        <f t="shared" si="17"/>
        <v>2.9856404511358944E-2</v>
      </c>
      <c r="M131" s="6">
        <v>1897925</v>
      </c>
      <c r="N131" s="6">
        <f t="shared" si="18"/>
        <v>0</v>
      </c>
      <c r="O131" s="10">
        <f t="shared" si="19"/>
        <v>0</v>
      </c>
      <c r="P131" s="6">
        <v>-7157.8249999999534</v>
      </c>
      <c r="Q131" s="6">
        <v>7157.8249999999534</v>
      </c>
      <c r="R131" s="6">
        <v>0</v>
      </c>
      <c r="S131" s="6">
        <v>0</v>
      </c>
      <c r="T131" s="6">
        <f t="shared" si="20"/>
        <v>0</v>
      </c>
      <c r="V131" s="6">
        <v>1891398.4</v>
      </c>
      <c r="W131" s="6">
        <f t="shared" si="21"/>
        <v>-6526.6000000000931</v>
      </c>
      <c r="X131" s="10">
        <f t="shared" si="22"/>
        <v>-3.4388081720827181E-3</v>
      </c>
      <c r="Y131" s="6">
        <v>-7157.8249999999534</v>
      </c>
      <c r="Z131" s="6">
        <v>-2331.8000000000466</v>
      </c>
      <c r="AA131" s="6">
        <v>2963.024999999916</v>
      </c>
      <c r="AB131" s="6">
        <v>0</v>
      </c>
      <c r="AC131" s="6">
        <f t="shared" si="23"/>
        <v>-6526.600000000084</v>
      </c>
      <c r="AE131" s="6">
        <v>1860100</v>
      </c>
      <c r="AF131" s="6">
        <f t="shared" si="27"/>
        <v>37825</v>
      </c>
      <c r="AG131" s="10">
        <f t="shared" si="24"/>
        <v>2.033492822966507E-2</v>
      </c>
      <c r="AI131" s="6">
        <f t="shared" si="28"/>
        <v>1860100</v>
      </c>
      <c r="AJ131" s="6">
        <f t="shared" si="29"/>
        <v>31298.399999999907</v>
      </c>
      <c r="AK131" s="10">
        <f t="shared" si="25"/>
        <v>1.6826192140207464E-2</v>
      </c>
      <c r="AM131" s="6">
        <f t="shared" si="30"/>
        <v>1860100</v>
      </c>
      <c r="AN131" s="6">
        <f t="shared" si="31"/>
        <v>37825</v>
      </c>
      <c r="AO131" s="10">
        <f t="shared" si="26"/>
        <v>2.033492822966507E-2</v>
      </c>
    </row>
    <row r="132" spans="1:41" x14ac:dyDescent="0.3">
      <c r="A132" s="3"/>
      <c r="B132" s="3" t="str">
        <f t="shared" si="16"/>
        <v>2179</v>
      </c>
      <c r="C132" s="3">
        <v>138347</v>
      </c>
      <c r="D132" s="3">
        <v>8552179</v>
      </c>
      <c r="E132" s="4" t="s">
        <v>144</v>
      </c>
      <c r="F132" s="4" t="s">
        <v>5</v>
      </c>
      <c r="G132" s="6">
        <v>266</v>
      </c>
      <c r="H132" s="6">
        <v>33799.999999999971</v>
      </c>
      <c r="I132" s="6">
        <v>1139248.70992615</v>
      </c>
      <c r="J132" s="6">
        <v>1134490</v>
      </c>
      <c r="K132" s="10">
        <f t="shared" si="17"/>
        <v>2.9668675246681649E-2</v>
      </c>
      <c r="M132" s="6">
        <v>1134490</v>
      </c>
      <c r="N132" s="6">
        <f t="shared" si="18"/>
        <v>0</v>
      </c>
      <c r="O132" s="10">
        <f t="shared" si="19"/>
        <v>0</v>
      </c>
      <c r="P132" s="6">
        <v>-4278.609999999986</v>
      </c>
      <c r="Q132" s="6">
        <v>4278.6100000001024</v>
      </c>
      <c r="R132" s="6">
        <v>0</v>
      </c>
      <c r="S132" s="6">
        <v>0</v>
      </c>
      <c r="T132" s="6">
        <f t="shared" si="20"/>
        <v>1.1641532182693481E-10</v>
      </c>
      <c r="V132" s="6">
        <v>1129710.44</v>
      </c>
      <c r="W132" s="6">
        <f t="shared" si="21"/>
        <v>-4779.5600000000559</v>
      </c>
      <c r="X132" s="10">
        <f t="shared" si="22"/>
        <v>-4.212959127008661E-3</v>
      </c>
      <c r="Y132" s="6">
        <v>-4278.609999999986</v>
      </c>
      <c r="Z132" s="6">
        <v>-1393.839999999851</v>
      </c>
      <c r="AA132" s="6">
        <v>892.88999999995042</v>
      </c>
      <c r="AB132" s="6">
        <v>0</v>
      </c>
      <c r="AC132" s="6">
        <f t="shared" si="23"/>
        <v>-4779.5599999998867</v>
      </c>
      <c r="AE132" s="6">
        <v>1111880</v>
      </c>
      <c r="AF132" s="6">
        <f t="shared" si="27"/>
        <v>22610</v>
      </c>
      <c r="AG132" s="10">
        <f t="shared" si="24"/>
        <v>2.033492822966507E-2</v>
      </c>
      <c r="AI132" s="6">
        <f t="shared" si="28"/>
        <v>1111880</v>
      </c>
      <c r="AJ132" s="6">
        <f t="shared" si="29"/>
        <v>17830.439999999944</v>
      </c>
      <c r="AK132" s="10">
        <f t="shared" si="25"/>
        <v>1.6036298881174176E-2</v>
      </c>
      <c r="AM132" s="6">
        <f t="shared" si="30"/>
        <v>1111880</v>
      </c>
      <c r="AN132" s="6">
        <f t="shared" si="31"/>
        <v>22610</v>
      </c>
      <c r="AO132" s="10">
        <f t="shared" si="26"/>
        <v>2.033492822966507E-2</v>
      </c>
    </row>
    <row r="133" spans="1:41" x14ac:dyDescent="0.3">
      <c r="A133" s="3"/>
      <c r="B133" s="3" t="str">
        <f t="shared" ref="B133:B196" si="32">RIGHT(D133,4)</f>
        <v>2345</v>
      </c>
      <c r="C133" s="3">
        <v>120070</v>
      </c>
      <c r="D133" s="3">
        <v>8552345</v>
      </c>
      <c r="E133" s="4" t="s">
        <v>48</v>
      </c>
      <c r="F133" s="4" t="s">
        <v>5</v>
      </c>
      <c r="G133" s="6">
        <v>415</v>
      </c>
      <c r="H133" s="6">
        <v>52499.999999999993</v>
      </c>
      <c r="I133" s="6">
        <v>1807134.1</v>
      </c>
      <c r="J133" s="6">
        <v>1769975</v>
      </c>
      <c r="K133" s="10">
        <f t="shared" ref="K133:K196" si="33">H133/I133</f>
        <v>2.9051524178532181E-2</v>
      </c>
      <c r="M133" s="6">
        <v>1769975</v>
      </c>
      <c r="N133" s="6">
        <f t="shared" ref="N133:N196" si="34">+M133-J133</f>
        <v>0</v>
      </c>
      <c r="O133" s="10">
        <f t="shared" ref="O133:O196" si="35">+N133/J133</f>
        <v>0</v>
      </c>
      <c r="P133" s="6">
        <v>-6675.2749999999069</v>
      </c>
      <c r="Q133" s="6">
        <v>6675.2749999999069</v>
      </c>
      <c r="R133" s="6">
        <v>0</v>
      </c>
      <c r="S133" s="6">
        <v>0</v>
      </c>
      <c r="T133" s="6">
        <f t="shared" ref="T133:T196" si="36">SUM(P133:S133)</f>
        <v>0</v>
      </c>
      <c r="V133" s="6">
        <v>1763741.2</v>
      </c>
      <c r="W133" s="6">
        <f t="shared" ref="W133:W196" si="37">+V133-$J133</f>
        <v>-6233.8000000000466</v>
      </c>
      <c r="X133" s="10">
        <f t="shared" ref="X133:X196" si="38">+W133/$J133</f>
        <v>-3.5219706493029826E-3</v>
      </c>
      <c r="Y133" s="6">
        <v>-6675.2749999999069</v>
      </c>
      <c r="Z133" s="6">
        <v>-2174.6000000000931</v>
      </c>
      <c r="AA133" s="6">
        <v>2616.0749999999207</v>
      </c>
      <c r="AB133" s="6">
        <v>0</v>
      </c>
      <c r="AC133" s="6">
        <f t="shared" ref="AC133:AC196" si="39">SUM(Y133:AB133)</f>
        <v>-6233.8000000000793</v>
      </c>
      <c r="AE133" s="6">
        <v>1734700</v>
      </c>
      <c r="AF133" s="6">
        <f t="shared" si="27"/>
        <v>35275</v>
      </c>
      <c r="AG133" s="10">
        <f t="shared" ref="AG133:AG196" si="40">+AF133/$AE133</f>
        <v>2.033492822966507E-2</v>
      </c>
      <c r="AI133" s="6">
        <f t="shared" si="28"/>
        <v>1734700</v>
      </c>
      <c r="AJ133" s="6">
        <f t="shared" si="29"/>
        <v>29041.199999999953</v>
      </c>
      <c r="AK133" s="10">
        <f t="shared" ref="AK133:AK196" si="41">+AJ133/$AE133</f>
        <v>1.6741338559981528E-2</v>
      </c>
      <c r="AM133" s="6">
        <f t="shared" si="30"/>
        <v>1734700</v>
      </c>
      <c r="AN133" s="6">
        <f t="shared" si="31"/>
        <v>35275</v>
      </c>
      <c r="AO133" s="10">
        <f t="shared" ref="AO133:AO196" si="42">+AN133/$AE133</f>
        <v>2.033492822966507E-2</v>
      </c>
    </row>
    <row r="134" spans="1:41" x14ac:dyDescent="0.3">
      <c r="A134" s="3"/>
      <c r="B134" s="3" t="str">
        <f t="shared" si="32"/>
        <v>2330</v>
      </c>
      <c r="C134" s="3">
        <v>144837</v>
      </c>
      <c r="D134" s="3">
        <v>8552330</v>
      </c>
      <c r="E134" s="4" t="s">
        <v>155</v>
      </c>
      <c r="F134" s="4" t="s">
        <v>5</v>
      </c>
      <c r="G134" s="6">
        <v>397</v>
      </c>
      <c r="H134" s="6">
        <v>47881.919191919151</v>
      </c>
      <c r="I134" s="6">
        <v>1699694.7</v>
      </c>
      <c r="J134" s="6">
        <v>1693205</v>
      </c>
      <c r="K134" s="10">
        <f t="shared" si="33"/>
        <v>2.8170893979912483E-2</v>
      </c>
      <c r="M134" s="6">
        <v>1693205</v>
      </c>
      <c r="N134" s="6">
        <f t="shared" si="34"/>
        <v>0</v>
      </c>
      <c r="O134" s="10">
        <f t="shared" si="35"/>
        <v>0</v>
      </c>
      <c r="P134" s="6">
        <v>-6385.7450000001118</v>
      </c>
      <c r="Q134" s="6">
        <v>6385.7450000001118</v>
      </c>
      <c r="R134" s="6">
        <v>0</v>
      </c>
      <c r="S134" s="6">
        <v>0</v>
      </c>
      <c r="T134" s="6">
        <f t="shared" si="36"/>
        <v>0</v>
      </c>
      <c r="V134" s="6">
        <v>1687146.8800000001</v>
      </c>
      <c r="W134" s="6">
        <f t="shared" si="37"/>
        <v>-6058.1199999998789</v>
      </c>
      <c r="X134" s="10">
        <f t="shared" si="38"/>
        <v>-3.5779010810857983E-3</v>
      </c>
      <c r="Y134" s="6">
        <v>-6385.7450000001118</v>
      </c>
      <c r="Z134" s="6">
        <v>-2080.2799999997951</v>
      </c>
      <c r="AA134" s="6">
        <v>2407.9049999999238</v>
      </c>
      <c r="AB134" s="6">
        <v>0</v>
      </c>
      <c r="AC134" s="6">
        <f t="shared" si="39"/>
        <v>-6058.1199999999826</v>
      </c>
      <c r="AE134" s="6">
        <v>1659460</v>
      </c>
      <c r="AF134" s="6">
        <f t="shared" ref="AF134:AF197" si="43">$M134-AE134</f>
        <v>33745</v>
      </c>
      <c r="AG134" s="10">
        <f t="shared" si="40"/>
        <v>2.033492822966507E-2</v>
      </c>
      <c r="AI134" s="6">
        <f t="shared" ref="AI134:AI197" si="44">AE134</f>
        <v>1659460</v>
      </c>
      <c r="AJ134" s="6">
        <f t="shared" ref="AJ134:AJ197" si="45">$V134-AI134</f>
        <v>27686.880000000121</v>
      </c>
      <c r="AK134" s="10">
        <f t="shared" si="41"/>
        <v>1.6684270786882553E-2</v>
      </c>
      <c r="AM134" s="6">
        <f t="shared" ref="AM134:AM197" si="46">AI134</f>
        <v>1659460</v>
      </c>
      <c r="AN134" s="6">
        <f t="shared" ref="AN134:AN197" si="47">$J134-AM134</f>
        <v>33745</v>
      </c>
      <c r="AO134" s="10">
        <f t="shared" si="42"/>
        <v>2.033492822966507E-2</v>
      </c>
    </row>
    <row r="135" spans="1:41" x14ac:dyDescent="0.3">
      <c r="A135" s="3"/>
      <c r="B135" s="3" t="str">
        <f t="shared" si="32"/>
        <v>3029</v>
      </c>
      <c r="C135" s="3">
        <v>120127</v>
      </c>
      <c r="D135" s="3">
        <v>8553029</v>
      </c>
      <c r="E135" s="4" t="s">
        <v>60</v>
      </c>
      <c r="F135" s="4" t="s">
        <v>5</v>
      </c>
      <c r="G135" s="6">
        <v>65</v>
      </c>
      <c r="H135" s="6">
        <v>12220.000000000004</v>
      </c>
      <c r="I135" s="6">
        <v>438897.1</v>
      </c>
      <c r="J135" s="6">
        <v>435204.5</v>
      </c>
      <c r="K135" s="10">
        <f t="shared" si="33"/>
        <v>2.7842517072908444E-2</v>
      </c>
      <c r="M135" s="6">
        <v>401861.14228080004</v>
      </c>
      <c r="N135" s="6">
        <f t="shared" si="34"/>
        <v>-33343.357719199965</v>
      </c>
      <c r="O135" s="10">
        <f t="shared" si="35"/>
        <v>-7.6615379021126764E-2</v>
      </c>
      <c r="P135" s="6">
        <v>-1045.5249999999942</v>
      </c>
      <c r="Q135" s="6">
        <v>0</v>
      </c>
      <c r="R135" s="6">
        <v>0</v>
      </c>
      <c r="S135" s="6">
        <v>-32297.832719199989</v>
      </c>
      <c r="T135" s="6">
        <f t="shared" si="36"/>
        <v>-33343.357719199979</v>
      </c>
      <c r="V135" s="6">
        <v>404733.12548320007</v>
      </c>
      <c r="W135" s="6">
        <f t="shared" si="37"/>
        <v>-30471.37451679993</v>
      </c>
      <c r="X135" s="10">
        <f t="shared" si="38"/>
        <v>-7.0016221148448438E-2</v>
      </c>
      <c r="Y135" s="6">
        <v>-1045.5249999999942</v>
      </c>
      <c r="Z135" s="6">
        <v>0</v>
      </c>
      <c r="AA135" s="6">
        <v>0</v>
      </c>
      <c r="AB135" s="6">
        <v>-29425.849516799986</v>
      </c>
      <c r="AC135" s="6">
        <f t="shared" si="39"/>
        <v>-30471.37451679998</v>
      </c>
      <c r="AE135" s="6">
        <v>397221.78475250007</v>
      </c>
      <c r="AF135" s="6">
        <f t="shared" si="43"/>
        <v>4639.3575282999664</v>
      </c>
      <c r="AG135" s="10">
        <f t="shared" si="40"/>
        <v>1.1679514332756562E-2</v>
      </c>
      <c r="AI135" s="6">
        <f t="shared" si="44"/>
        <v>397221.78475250007</v>
      </c>
      <c r="AJ135" s="6">
        <f t="shared" si="45"/>
        <v>7511.3407307000016</v>
      </c>
      <c r="AK135" s="10">
        <f t="shared" si="41"/>
        <v>1.8909689798056139E-2</v>
      </c>
      <c r="AM135" s="6">
        <f t="shared" si="46"/>
        <v>397221.78475250007</v>
      </c>
      <c r="AN135" s="6">
        <f t="shared" si="47"/>
        <v>37982.715247499931</v>
      </c>
      <c r="AO135" s="10">
        <f t="shared" si="42"/>
        <v>9.5620926911564291E-2</v>
      </c>
    </row>
    <row r="136" spans="1:41" x14ac:dyDescent="0.3">
      <c r="A136" s="3"/>
      <c r="B136" s="3" t="str">
        <f t="shared" si="32"/>
        <v>2142</v>
      </c>
      <c r="C136" s="3">
        <v>119964</v>
      </c>
      <c r="D136" s="3">
        <v>8552142</v>
      </c>
      <c r="E136" s="4" t="s">
        <v>38</v>
      </c>
      <c r="F136" s="4" t="s">
        <v>5</v>
      </c>
      <c r="G136" s="6">
        <v>377</v>
      </c>
      <c r="H136" s="6">
        <v>45290.000000000007</v>
      </c>
      <c r="I136" s="6">
        <v>1637798.5</v>
      </c>
      <c r="J136" s="6">
        <v>1607905</v>
      </c>
      <c r="K136" s="10">
        <f t="shared" si="33"/>
        <v>2.7652974404360493E-2</v>
      </c>
      <c r="M136" s="6">
        <v>1607905</v>
      </c>
      <c r="N136" s="6">
        <f t="shared" si="34"/>
        <v>0</v>
      </c>
      <c r="O136" s="10">
        <f t="shared" si="35"/>
        <v>0</v>
      </c>
      <c r="P136" s="6">
        <v>-6064.0449999999255</v>
      </c>
      <c r="Q136" s="6">
        <v>6064.0449999999255</v>
      </c>
      <c r="R136" s="6">
        <v>0</v>
      </c>
      <c r="S136" s="6">
        <v>0</v>
      </c>
      <c r="T136" s="6">
        <f t="shared" si="36"/>
        <v>0</v>
      </c>
      <c r="V136" s="6">
        <v>1602042.08</v>
      </c>
      <c r="W136" s="6">
        <f t="shared" si="37"/>
        <v>-5862.9199999999255</v>
      </c>
      <c r="X136" s="10">
        <f t="shared" si="38"/>
        <v>-3.6463099499037103E-3</v>
      </c>
      <c r="Y136" s="6">
        <v>-6064.0449999999255</v>
      </c>
      <c r="Z136" s="6">
        <v>-1975.4799999999814</v>
      </c>
      <c r="AA136" s="6">
        <v>2176.6049999999304</v>
      </c>
      <c r="AB136" s="6">
        <v>0</v>
      </c>
      <c r="AC136" s="6">
        <f t="shared" si="39"/>
        <v>-5862.9199999999764</v>
      </c>
      <c r="AE136" s="6">
        <v>1575860</v>
      </c>
      <c r="AF136" s="6">
        <f t="shared" si="43"/>
        <v>32045</v>
      </c>
      <c r="AG136" s="10">
        <f t="shared" si="40"/>
        <v>2.033492822966507E-2</v>
      </c>
      <c r="AI136" s="6">
        <f t="shared" si="44"/>
        <v>1575860</v>
      </c>
      <c r="AJ136" s="6">
        <f t="shared" si="45"/>
        <v>26182.080000000075</v>
      </c>
      <c r="AK136" s="10">
        <f t="shared" si="41"/>
        <v>1.6614470828626954E-2</v>
      </c>
      <c r="AM136" s="6">
        <f t="shared" si="46"/>
        <v>1575860</v>
      </c>
      <c r="AN136" s="6">
        <f t="shared" si="47"/>
        <v>32045</v>
      </c>
      <c r="AO136" s="10">
        <f t="shared" si="42"/>
        <v>2.033492822966507E-2</v>
      </c>
    </row>
    <row r="137" spans="1:41" x14ac:dyDescent="0.3">
      <c r="A137" s="3"/>
      <c r="B137" s="3" t="str">
        <f t="shared" si="32"/>
        <v>3209</v>
      </c>
      <c r="C137" s="3">
        <v>146611</v>
      </c>
      <c r="D137" s="3">
        <v>8553209</v>
      </c>
      <c r="E137" s="4" t="s">
        <v>204</v>
      </c>
      <c r="F137" s="4" t="s">
        <v>5</v>
      </c>
      <c r="G137" s="6">
        <v>399</v>
      </c>
      <c r="H137" s="6">
        <v>46409.99999999992</v>
      </c>
      <c r="I137" s="6">
        <v>1682318.4</v>
      </c>
      <c r="J137" s="6">
        <v>1701735</v>
      </c>
      <c r="K137" s="10">
        <f t="shared" si="33"/>
        <v>2.7586930036549516E-2</v>
      </c>
      <c r="M137" s="6">
        <v>1701735</v>
      </c>
      <c r="N137" s="6">
        <f t="shared" si="34"/>
        <v>0</v>
      </c>
      <c r="O137" s="10">
        <f t="shared" si="35"/>
        <v>0</v>
      </c>
      <c r="P137" s="6">
        <v>-6417.9150000000373</v>
      </c>
      <c r="Q137" s="6">
        <v>6417.9150000000373</v>
      </c>
      <c r="R137" s="6">
        <v>0</v>
      </c>
      <c r="S137" s="6">
        <v>0</v>
      </c>
      <c r="T137" s="6">
        <f t="shared" si="36"/>
        <v>0</v>
      </c>
      <c r="V137" s="6">
        <v>1695657.36</v>
      </c>
      <c r="W137" s="6">
        <f t="shared" si="37"/>
        <v>-6077.6399999998976</v>
      </c>
      <c r="X137" s="10">
        <f t="shared" si="38"/>
        <v>-3.5714373859619137E-3</v>
      </c>
      <c r="Y137" s="6">
        <v>-6417.9150000000373</v>
      </c>
      <c r="Z137" s="6">
        <v>-2090.7599999997765</v>
      </c>
      <c r="AA137" s="6">
        <v>2431.0349999999253</v>
      </c>
      <c r="AB137" s="6">
        <v>0</v>
      </c>
      <c r="AC137" s="6">
        <f t="shared" si="39"/>
        <v>-6077.6399999998885</v>
      </c>
      <c r="AE137" s="6">
        <v>1667820</v>
      </c>
      <c r="AF137" s="6">
        <f t="shared" si="43"/>
        <v>33915</v>
      </c>
      <c r="AG137" s="10">
        <f t="shared" si="40"/>
        <v>2.033492822966507E-2</v>
      </c>
      <c r="AI137" s="6">
        <f t="shared" si="44"/>
        <v>1667820</v>
      </c>
      <c r="AJ137" s="6">
        <f t="shared" si="45"/>
        <v>27837.360000000102</v>
      </c>
      <c r="AK137" s="10">
        <f t="shared" si="41"/>
        <v>1.669086592078288E-2</v>
      </c>
      <c r="AM137" s="6">
        <f t="shared" si="46"/>
        <v>1667820</v>
      </c>
      <c r="AN137" s="6">
        <f t="shared" si="47"/>
        <v>33915</v>
      </c>
      <c r="AO137" s="10">
        <f t="shared" si="42"/>
        <v>2.033492822966507E-2</v>
      </c>
    </row>
    <row r="138" spans="1:41" x14ac:dyDescent="0.3">
      <c r="A138" s="3"/>
      <c r="B138" s="3" t="str">
        <f t="shared" si="32"/>
        <v>3343</v>
      </c>
      <c r="C138" s="3">
        <v>138090</v>
      </c>
      <c r="D138" s="3">
        <v>8553343</v>
      </c>
      <c r="E138" s="4" t="s">
        <v>227</v>
      </c>
      <c r="F138" s="4" t="s">
        <v>5</v>
      </c>
      <c r="G138" s="6">
        <v>202</v>
      </c>
      <c r="H138" s="6">
        <v>23970.000000000015</v>
      </c>
      <c r="I138" s="6">
        <v>881969.394218</v>
      </c>
      <c r="J138" s="6">
        <v>877855.84421799995</v>
      </c>
      <c r="K138" s="10">
        <f t="shared" si="33"/>
        <v>2.7177813830210135E-2</v>
      </c>
      <c r="M138" s="6">
        <v>877855.84421799995</v>
      </c>
      <c r="N138" s="6">
        <f t="shared" si="34"/>
        <v>0</v>
      </c>
      <c r="O138" s="10">
        <f t="shared" si="35"/>
        <v>0</v>
      </c>
      <c r="P138" s="6">
        <v>-3249.1700000000419</v>
      </c>
      <c r="Q138" s="6">
        <v>3249.1700000000419</v>
      </c>
      <c r="R138" s="6">
        <v>0</v>
      </c>
      <c r="S138" s="6">
        <v>0</v>
      </c>
      <c r="T138" s="6">
        <f t="shared" si="36"/>
        <v>0</v>
      </c>
      <c r="V138" s="6">
        <v>876372.40138619987</v>
      </c>
      <c r="W138" s="6">
        <f t="shared" si="37"/>
        <v>-1483.4428318000864</v>
      </c>
      <c r="X138" s="10">
        <f t="shared" si="38"/>
        <v>-1.6898478737377976E-3</v>
      </c>
      <c r="Y138" s="6">
        <v>-3249.1700000000419</v>
      </c>
      <c r="Z138" s="6">
        <v>-1058.479999999865</v>
      </c>
      <c r="AA138" s="6">
        <v>2824.2071681998677</v>
      </c>
      <c r="AB138" s="6">
        <v>0</v>
      </c>
      <c r="AC138" s="6">
        <f t="shared" si="39"/>
        <v>-1483.4428318000391</v>
      </c>
      <c r="AE138" s="6">
        <v>863021.41586000007</v>
      </c>
      <c r="AF138" s="6">
        <f t="shared" si="43"/>
        <v>14834.428357999888</v>
      </c>
      <c r="AG138" s="10">
        <f t="shared" si="40"/>
        <v>1.7188945819168803E-2</v>
      </c>
      <c r="AI138" s="6">
        <f t="shared" si="44"/>
        <v>863021.41586000007</v>
      </c>
      <c r="AJ138" s="6">
        <f t="shared" si="45"/>
        <v>13350.985526199802</v>
      </c>
      <c r="AK138" s="10">
        <f t="shared" si="41"/>
        <v>1.5470051241886688E-2</v>
      </c>
      <c r="AM138" s="6">
        <f t="shared" si="46"/>
        <v>863021.41586000007</v>
      </c>
      <c r="AN138" s="6">
        <f t="shared" si="47"/>
        <v>14834.428357999888</v>
      </c>
      <c r="AO138" s="10">
        <f t="shared" si="42"/>
        <v>1.7188945819168803E-2</v>
      </c>
    </row>
    <row r="139" spans="1:41" x14ac:dyDescent="0.3">
      <c r="A139" s="3"/>
      <c r="B139" s="3" t="str">
        <f t="shared" si="32"/>
        <v>3085</v>
      </c>
      <c r="C139" s="3">
        <v>144117</v>
      </c>
      <c r="D139" s="3">
        <v>8553085</v>
      </c>
      <c r="E139" s="4" t="s">
        <v>195</v>
      </c>
      <c r="F139" s="4" t="s">
        <v>5</v>
      </c>
      <c r="G139" s="6">
        <v>77</v>
      </c>
      <c r="H139" s="6">
        <v>11190.000000000004</v>
      </c>
      <c r="I139" s="6">
        <v>411733.25964800001</v>
      </c>
      <c r="J139" s="6">
        <v>409587.55964799999</v>
      </c>
      <c r="K139" s="10">
        <f t="shared" si="33"/>
        <v>2.717778983793193E-2</v>
      </c>
      <c r="M139" s="6">
        <v>409587.55964799999</v>
      </c>
      <c r="N139" s="6">
        <f t="shared" si="34"/>
        <v>0</v>
      </c>
      <c r="O139" s="10">
        <f t="shared" si="35"/>
        <v>0</v>
      </c>
      <c r="P139" s="6">
        <v>-1238.5450000000128</v>
      </c>
      <c r="Q139" s="6">
        <v>0</v>
      </c>
      <c r="R139" s="6">
        <v>1238.5449999999673</v>
      </c>
      <c r="S139" s="6">
        <v>0</v>
      </c>
      <c r="T139" s="6">
        <f t="shared" si="36"/>
        <v>-4.5474735088646412E-11</v>
      </c>
      <c r="V139" s="6">
        <v>409022.28992319998</v>
      </c>
      <c r="W139" s="6">
        <f t="shared" si="37"/>
        <v>-565.26972480001859</v>
      </c>
      <c r="X139" s="10">
        <f t="shared" si="38"/>
        <v>-1.3800949552418341E-3</v>
      </c>
      <c r="Y139" s="6">
        <v>-1238.5450000000128</v>
      </c>
      <c r="Z139" s="6">
        <v>0</v>
      </c>
      <c r="AA139" s="6">
        <v>673.27527519996693</v>
      </c>
      <c r="AB139" s="6">
        <v>0</v>
      </c>
      <c r="AC139" s="6">
        <f t="shared" si="39"/>
        <v>-565.26972480004588</v>
      </c>
      <c r="AE139" s="6">
        <v>403934.86239799997</v>
      </c>
      <c r="AF139" s="6">
        <f t="shared" si="43"/>
        <v>5652.6972500000265</v>
      </c>
      <c r="AG139" s="10">
        <f t="shared" si="40"/>
        <v>1.3994081165567687E-2</v>
      </c>
      <c r="AI139" s="6">
        <f t="shared" si="44"/>
        <v>403934.86239799997</v>
      </c>
      <c r="AJ139" s="6">
        <f t="shared" si="45"/>
        <v>5087.4275252000079</v>
      </c>
      <c r="AK139" s="10">
        <f t="shared" si="41"/>
        <v>1.2594673049506008E-2</v>
      </c>
      <c r="AM139" s="6">
        <f t="shared" si="46"/>
        <v>403934.86239799997</v>
      </c>
      <c r="AN139" s="6">
        <f t="shared" si="47"/>
        <v>5652.6972500000265</v>
      </c>
      <c r="AO139" s="10">
        <f t="shared" si="42"/>
        <v>1.3994081165567687E-2</v>
      </c>
    </row>
    <row r="140" spans="1:41" x14ac:dyDescent="0.3">
      <c r="A140" s="3"/>
      <c r="B140" s="3" t="str">
        <f t="shared" si="32"/>
        <v>2028</v>
      </c>
      <c r="C140" s="3">
        <v>119918</v>
      </c>
      <c r="D140" s="3">
        <v>8552028</v>
      </c>
      <c r="E140" s="4" t="s">
        <v>15</v>
      </c>
      <c r="F140" s="4" t="s">
        <v>5</v>
      </c>
      <c r="G140" s="6">
        <v>111</v>
      </c>
      <c r="H140" s="6">
        <v>14669.999999999996</v>
      </c>
      <c r="I140" s="6">
        <v>540144.25738600001</v>
      </c>
      <c r="J140" s="6">
        <v>530682.25738600001</v>
      </c>
      <c r="K140" s="10">
        <f t="shared" si="33"/>
        <v>2.715941121172832E-2</v>
      </c>
      <c r="M140" s="6">
        <v>530682.25738600001</v>
      </c>
      <c r="N140" s="6">
        <f t="shared" si="34"/>
        <v>0</v>
      </c>
      <c r="O140" s="10">
        <f t="shared" si="35"/>
        <v>0</v>
      </c>
      <c r="P140" s="6">
        <v>-1785.4349999999977</v>
      </c>
      <c r="Q140" s="6">
        <v>0</v>
      </c>
      <c r="R140" s="6">
        <v>1785.4350000000541</v>
      </c>
      <c r="S140" s="6">
        <v>0</v>
      </c>
      <c r="T140" s="6">
        <f t="shared" si="36"/>
        <v>5.6388671509921551E-11</v>
      </c>
      <c r="V140" s="6">
        <v>529879.54707740003</v>
      </c>
      <c r="W140" s="6">
        <f t="shared" si="37"/>
        <v>-802.71030859998427</v>
      </c>
      <c r="X140" s="10">
        <f t="shared" si="38"/>
        <v>-1.5126006144503912E-3</v>
      </c>
      <c r="Y140" s="6">
        <v>-1785.4349999999977</v>
      </c>
      <c r="Z140" s="6">
        <v>0</v>
      </c>
      <c r="AA140" s="6">
        <v>982.72469140005251</v>
      </c>
      <c r="AB140" s="6">
        <v>0</v>
      </c>
      <c r="AC140" s="6">
        <f t="shared" si="39"/>
        <v>-802.71030859994517</v>
      </c>
      <c r="AE140" s="6">
        <v>522655.15430226421</v>
      </c>
      <c r="AF140" s="6">
        <f t="shared" si="43"/>
        <v>8027.1030837357976</v>
      </c>
      <c r="AG140" s="10">
        <f t="shared" si="40"/>
        <v>1.5358316124236533E-2</v>
      </c>
      <c r="AI140" s="6">
        <f t="shared" si="44"/>
        <v>522655.15430226421</v>
      </c>
      <c r="AJ140" s="6">
        <f t="shared" si="45"/>
        <v>7224.3927751358133</v>
      </c>
      <c r="AK140" s="10">
        <f t="shared" si="41"/>
        <v>1.3822484511379698E-2</v>
      </c>
      <c r="AM140" s="6">
        <f t="shared" si="46"/>
        <v>522655.15430226421</v>
      </c>
      <c r="AN140" s="6">
        <f t="shared" si="47"/>
        <v>8027.1030837357976</v>
      </c>
      <c r="AO140" s="10">
        <f t="shared" si="42"/>
        <v>1.5358316124236533E-2</v>
      </c>
    </row>
    <row r="141" spans="1:41" x14ac:dyDescent="0.3">
      <c r="A141" s="3"/>
      <c r="B141" s="3" t="str">
        <f t="shared" si="32"/>
        <v>2082</v>
      </c>
      <c r="C141" s="3">
        <v>119944</v>
      </c>
      <c r="D141" s="3">
        <v>8552082</v>
      </c>
      <c r="E141" s="4" t="s">
        <v>28</v>
      </c>
      <c r="F141" s="4" t="s">
        <v>5</v>
      </c>
      <c r="G141" s="6">
        <v>204</v>
      </c>
      <c r="H141" s="6">
        <v>23740.000000000007</v>
      </c>
      <c r="I141" s="6">
        <v>888237</v>
      </c>
      <c r="J141" s="6">
        <v>870060</v>
      </c>
      <c r="K141" s="10">
        <f t="shared" si="33"/>
        <v>2.6727100987686853E-2</v>
      </c>
      <c r="M141" s="6">
        <v>870060</v>
      </c>
      <c r="N141" s="6">
        <f t="shared" si="34"/>
        <v>0</v>
      </c>
      <c r="O141" s="10">
        <f t="shared" si="35"/>
        <v>0</v>
      </c>
      <c r="P141" s="6">
        <v>-3281.3399999999674</v>
      </c>
      <c r="Q141" s="6">
        <v>3281.3399999999674</v>
      </c>
      <c r="R141" s="6">
        <v>0</v>
      </c>
      <c r="S141" s="6">
        <v>0</v>
      </c>
      <c r="T141" s="6">
        <f t="shared" si="36"/>
        <v>0</v>
      </c>
      <c r="V141" s="6">
        <v>865885.56</v>
      </c>
      <c r="W141" s="6">
        <f t="shared" si="37"/>
        <v>-4174.4399999999441</v>
      </c>
      <c r="X141" s="10">
        <f t="shared" si="38"/>
        <v>-4.79787600855107E-3</v>
      </c>
      <c r="Y141" s="6">
        <v>-3281.3399999999674</v>
      </c>
      <c r="Z141" s="6">
        <v>-1068.9599999999627</v>
      </c>
      <c r="AA141" s="6">
        <v>175.85999999996241</v>
      </c>
      <c r="AB141" s="6">
        <v>0</v>
      </c>
      <c r="AC141" s="6">
        <f t="shared" si="39"/>
        <v>-4174.4399999999678</v>
      </c>
      <c r="AE141" s="6">
        <v>852720</v>
      </c>
      <c r="AF141" s="6">
        <f t="shared" si="43"/>
        <v>17340</v>
      </c>
      <c r="AG141" s="10">
        <f t="shared" si="40"/>
        <v>2.033492822966507E-2</v>
      </c>
      <c r="AI141" s="6">
        <f t="shared" si="44"/>
        <v>852720</v>
      </c>
      <c r="AJ141" s="6">
        <f t="shared" si="45"/>
        <v>13165.560000000056</v>
      </c>
      <c r="AK141" s="10">
        <f t="shared" si="41"/>
        <v>1.5439487756825283E-2</v>
      </c>
      <c r="AM141" s="6">
        <f t="shared" si="46"/>
        <v>852720</v>
      </c>
      <c r="AN141" s="6">
        <f t="shared" si="47"/>
        <v>17340</v>
      </c>
      <c r="AO141" s="10">
        <f t="shared" si="42"/>
        <v>2.033492822966507E-2</v>
      </c>
    </row>
    <row r="142" spans="1:41" x14ac:dyDescent="0.3">
      <c r="A142" s="3"/>
      <c r="B142" s="3" t="str">
        <f t="shared" si="32"/>
        <v>2321</v>
      </c>
      <c r="C142" s="3">
        <v>138804</v>
      </c>
      <c r="D142" s="3">
        <v>8552321</v>
      </c>
      <c r="E142" s="4" t="s">
        <v>152</v>
      </c>
      <c r="F142" s="4" t="s">
        <v>5</v>
      </c>
      <c r="G142" s="6">
        <v>311</v>
      </c>
      <c r="H142" s="6">
        <v>35259.999999999993</v>
      </c>
      <c r="I142" s="6">
        <v>1330860.7</v>
      </c>
      <c r="J142" s="6">
        <v>1326415</v>
      </c>
      <c r="K142" s="10">
        <f t="shared" si="33"/>
        <v>2.6494132706751349E-2</v>
      </c>
      <c r="M142" s="6">
        <v>1326415</v>
      </c>
      <c r="N142" s="6">
        <f t="shared" si="34"/>
        <v>0</v>
      </c>
      <c r="O142" s="10">
        <f t="shared" si="35"/>
        <v>0</v>
      </c>
      <c r="P142" s="6">
        <v>-5002.4350000000559</v>
      </c>
      <c r="Q142" s="6">
        <v>5002.4350000000559</v>
      </c>
      <c r="R142" s="6">
        <v>0</v>
      </c>
      <c r="S142" s="6">
        <v>0</v>
      </c>
      <c r="T142" s="6">
        <f t="shared" si="36"/>
        <v>0</v>
      </c>
      <c r="V142" s="6">
        <v>1321196.24</v>
      </c>
      <c r="W142" s="6">
        <f t="shared" si="37"/>
        <v>-5218.7600000000093</v>
      </c>
      <c r="X142" s="10">
        <f t="shared" si="38"/>
        <v>-3.9344850593517186E-3</v>
      </c>
      <c r="Y142" s="6">
        <v>-5002.4350000000559</v>
      </c>
      <c r="Z142" s="6">
        <v>-1629.6399999998976</v>
      </c>
      <c r="AA142" s="6">
        <v>1413.3149999999418</v>
      </c>
      <c r="AB142" s="6">
        <v>0</v>
      </c>
      <c r="AC142" s="6">
        <f t="shared" si="39"/>
        <v>-5218.7600000000111</v>
      </c>
      <c r="AE142" s="6">
        <v>1299980</v>
      </c>
      <c r="AF142" s="6">
        <f t="shared" si="43"/>
        <v>26435</v>
      </c>
      <c r="AG142" s="10">
        <f t="shared" si="40"/>
        <v>2.033492822966507E-2</v>
      </c>
      <c r="AI142" s="6">
        <f t="shared" si="44"/>
        <v>1299980</v>
      </c>
      <c r="AJ142" s="6">
        <f t="shared" si="45"/>
        <v>21216.239999999991</v>
      </c>
      <c r="AK142" s="10">
        <f t="shared" si="41"/>
        <v>1.6320435699010746E-2</v>
      </c>
      <c r="AM142" s="6">
        <f t="shared" si="46"/>
        <v>1299980</v>
      </c>
      <c r="AN142" s="6">
        <f t="shared" si="47"/>
        <v>26435</v>
      </c>
      <c r="AO142" s="10">
        <f t="shared" si="42"/>
        <v>2.033492822966507E-2</v>
      </c>
    </row>
    <row r="143" spans="1:41" x14ac:dyDescent="0.3">
      <c r="A143" s="3"/>
      <c r="B143" s="3" t="str">
        <f t="shared" si="32"/>
        <v>3307</v>
      </c>
      <c r="C143" s="3">
        <v>120195</v>
      </c>
      <c r="D143" s="3">
        <v>8553307</v>
      </c>
      <c r="E143" s="4" t="s">
        <v>84</v>
      </c>
      <c r="F143" s="4" t="s">
        <v>5</v>
      </c>
      <c r="G143" s="6">
        <v>89</v>
      </c>
      <c r="H143" s="6">
        <v>13229.999999999998</v>
      </c>
      <c r="I143" s="6">
        <v>503677.80405175732</v>
      </c>
      <c r="J143" s="6">
        <v>501403.85405175731</v>
      </c>
      <c r="K143" s="10">
        <f t="shared" si="33"/>
        <v>2.6266791773576943E-2</v>
      </c>
      <c r="M143" s="6">
        <v>459279.91667454207</v>
      </c>
      <c r="N143" s="6">
        <f t="shared" si="34"/>
        <v>-42123.937377215247</v>
      </c>
      <c r="O143" s="10">
        <f t="shared" si="35"/>
        <v>-8.4011993599209578E-2</v>
      </c>
      <c r="P143" s="6">
        <v>-1431.5650000000023</v>
      </c>
      <c r="Q143" s="6">
        <v>0</v>
      </c>
      <c r="R143" s="6">
        <v>0</v>
      </c>
      <c r="S143" s="6">
        <v>-40692.372377215252</v>
      </c>
      <c r="T143" s="6">
        <f t="shared" si="36"/>
        <v>-42123.937377215254</v>
      </c>
      <c r="V143" s="6">
        <v>463014.82204449666</v>
      </c>
      <c r="W143" s="6">
        <f t="shared" si="37"/>
        <v>-38389.032007260656</v>
      </c>
      <c r="X143" s="10">
        <f t="shared" si="38"/>
        <v>-7.6563097186121656E-2</v>
      </c>
      <c r="Y143" s="6">
        <v>-1431.5650000000023</v>
      </c>
      <c r="Z143" s="6">
        <v>0</v>
      </c>
      <c r="AA143" s="6">
        <v>0</v>
      </c>
      <c r="AB143" s="6">
        <v>-36957.467007260639</v>
      </c>
      <c r="AC143" s="6">
        <f t="shared" si="39"/>
        <v>-38389.032007260641</v>
      </c>
      <c r="AE143" s="6">
        <v>453246.60804061539</v>
      </c>
      <c r="AF143" s="6">
        <f t="shared" si="43"/>
        <v>6033.3086339266738</v>
      </c>
      <c r="AG143" s="10">
        <f t="shared" si="40"/>
        <v>1.3311315577205664E-2</v>
      </c>
      <c r="AI143" s="6">
        <f t="shared" si="44"/>
        <v>453246.60804061539</v>
      </c>
      <c r="AJ143" s="6">
        <f t="shared" si="45"/>
        <v>9768.2140038812649</v>
      </c>
      <c r="AK143" s="10">
        <f t="shared" si="41"/>
        <v>2.1551653847139075E-2</v>
      </c>
      <c r="AM143" s="6">
        <f t="shared" si="46"/>
        <v>453246.60804061539</v>
      </c>
      <c r="AN143" s="6">
        <f t="shared" si="47"/>
        <v>48157.24601114192</v>
      </c>
      <c r="AO143" s="10">
        <f t="shared" si="42"/>
        <v>0.10624954529571803</v>
      </c>
    </row>
    <row r="144" spans="1:41" x14ac:dyDescent="0.3">
      <c r="A144" s="3"/>
      <c r="B144" s="3" t="str">
        <f t="shared" si="32"/>
        <v>2069</v>
      </c>
      <c r="C144" s="3">
        <v>139441</v>
      </c>
      <c r="D144" s="3">
        <v>8552069</v>
      </c>
      <c r="E144" s="4" t="s">
        <v>117</v>
      </c>
      <c r="F144" s="4" t="s">
        <v>5</v>
      </c>
      <c r="G144" s="6">
        <v>308</v>
      </c>
      <c r="H144" s="6">
        <v>34410</v>
      </c>
      <c r="I144" s="6">
        <v>1317636.4486799999</v>
      </c>
      <c r="J144" s="6">
        <v>1313620</v>
      </c>
      <c r="K144" s="10">
        <f t="shared" si="33"/>
        <v>2.6114942429280644E-2</v>
      </c>
      <c r="M144" s="6">
        <v>1313620</v>
      </c>
      <c r="N144" s="6">
        <f t="shared" si="34"/>
        <v>0</v>
      </c>
      <c r="O144" s="10">
        <f t="shared" si="35"/>
        <v>0</v>
      </c>
      <c r="P144" s="6">
        <v>-4954.1800000000512</v>
      </c>
      <c r="Q144" s="6">
        <v>4954.1800000001676</v>
      </c>
      <c r="R144" s="6">
        <v>0</v>
      </c>
      <c r="S144" s="6">
        <v>0</v>
      </c>
      <c r="T144" s="6">
        <f t="shared" si="36"/>
        <v>1.1641532182693481E-10</v>
      </c>
      <c r="V144" s="6">
        <v>1308430.52</v>
      </c>
      <c r="W144" s="6">
        <f t="shared" si="37"/>
        <v>-5189.4799999999814</v>
      </c>
      <c r="X144" s="10">
        <f t="shared" si="38"/>
        <v>-3.9505184147622455E-3</v>
      </c>
      <c r="Y144" s="6">
        <v>-4954.1800000000512</v>
      </c>
      <c r="Z144" s="6">
        <v>-1613.9199999996927</v>
      </c>
      <c r="AA144" s="6">
        <v>1378.6199999999435</v>
      </c>
      <c r="AB144" s="6">
        <v>0</v>
      </c>
      <c r="AC144" s="6">
        <f t="shared" si="39"/>
        <v>-5189.4799999998004</v>
      </c>
      <c r="AE144" s="6">
        <v>1287440</v>
      </c>
      <c r="AF144" s="6">
        <f t="shared" si="43"/>
        <v>26180</v>
      </c>
      <c r="AG144" s="10">
        <f t="shared" si="40"/>
        <v>2.033492822966507E-2</v>
      </c>
      <c r="AI144" s="6">
        <f t="shared" si="44"/>
        <v>1287440</v>
      </c>
      <c r="AJ144" s="6">
        <f t="shared" si="45"/>
        <v>20990.520000000019</v>
      </c>
      <c r="AK144" s="10">
        <f t="shared" si="41"/>
        <v>1.6304076306468667E-2</v>
      </c>
      <c r="AM144" s="6">
        <f t="shared" si="46"/>
        <v>1287440</v>
      </c>
      <c r="AN144" s="6">
        <f t="shared" si="47"/>
        <v>26180</v>
      </c>
      <c r="AO144" s="10">
        <f t="shared" si="42"/>
        <v>2.033492822966507E-2</v>
      </c>
    </row>
    <row r="145" spans="1:41" x14ac:dyDescent="0.3">
      <c r="A145" s="3"/>
      <c r="B145" s="3" t="str">
        <f t="shared" si="32"/>
        <v>3074</v>
      </c>
      <c r="C145" s="3">
        <v>139874</v>
      </c>
      <c r="D145" s="3">
        <v>8553074</v>
      </c>
      <c r="E145" s="4" t="s">
        <v>193</v>
      </c>
      <c r="F145" s="4" t="s">
        <v>5</v>
      </c>
      <c r="G145" s="6">
        <v>447</v>
      </c>
      <c r="H145" s="6">
        <v>49889.999999999985</v>
      </c>
      <c r="I145" s="6">
        <v>1919025.6</v>
      </c>
      <c r="J145" s="6">
        <v>1906455</v>
      </c>
      <c r="K145" s="10">
        <f t="shared" si="33"/>
        <v>2.5997568766148813E-2</v>
      </c>
      <c r="M145" s="6">
        <v>1906455</v>
      </c>
      <c r="N145" s="6">
        <f t="shared" si="34"/>
        <v>0</v>
      </c>
      <c r="O145" s="10">
        <f t="shared" si="35"/>
        <v>0</v>
      </c>
      <c r="P145" s="6">
        <v>-7189.9950000001118</v>
      </c>
      <c r="Q145" s="6">
        <v>7189.9950000001118</v>
      </c>
      <c r="R145" s="6">
        <v>0</v>
      </c>
      <c r="S145" s="6">
        <v>0</v>
      </c>
      <c r="T145" s="6">
        <f t="shared" si="36"/>
        <v>0</v>
      </c>
      <c r="V145" s="6">
        <v>1899908.8800000001</v>
      </c>
      <c r="W145" s="6">
        <f t="shared" si="37"/>
        <v>-6546.1199999998789</v>
      </c>
      <c r="X145" s="10">
        <f t="shared" si="38"/>
        <v>-3.4336609046633037E-3</v>
      </c>
      <c r="Y145" s="6">
        <v>-7189.9950000001118</v>
      </c>
      <c r="Z145" s="6">
        <v>-2342.2799999997951</v>
      </c>
      <c r="AA145" s="6">
        <v>2986.1549999999174</v>
      </c>
      <c r="AB145" s="6">
        <v>0</v>
      </c>
      <c r="AC145" s="6">
        <f t="shared" si="39"/>
        <v>-6546.1199999999899</v>
      </c>
      <c r="AE145" s="6">
        <v>1868460</v>
      </c>
      <c r="AF145" s="6">
        <f t="shared" si="43"/>
        <v>37995</v>
      </c>
      <c r="AG145" s="10">
        <f t="shared" si="40"/>
        <v>2.033492822966507E-2</v>
      </c>
      <c r="AI145" s="6">
        <f t="shared" si="44"/>
        <v>1868460</v>
      </c>
      <c r="AJ145" s="6">
        <f t="shared" si="45"/>
        <v>31448.880000000121</v>
      </c>
      <c r="AK145" s="10">
        <f t="shared" si="41"/>
        <v>1.6831444076940434E-2</v>
      </c>
      <c r="AM145" s="6">
        <f t="shared" si="46"/>
        <v>1868460</v>
      </c>
      <c r="AN145" s="6">
        <f t="shared" si="47"/>
        <v>37995</v>
      </c>
      <c r="AO145" s="10">
        <f t="shared" si="42"/>
        <v>2.033492822966507E-2</v>
      </c>
    </row>
    <row r="146" spans="1:41" x14ac:dyDescent="0.3">
      <c r="A146" s="3"/>
      <c r="B146" s="3" t="str">
        <f t="shared" si="32"/>
        <v>2146</v>
      </c>
      <c r="C146" s="3">
        <v>138154</v>
      </c>
      <c r="D146" s="3">
        <v>8552146</v>
      </c>
      <c r="E146" s="4" t="s">
        <v>131</v>
      </c>
      <c r="F146" s="4" t="s">
        <v>5</v>
      </c>
      <c r="G146" s="6">
        <v>590</v>
      </c>
      <c r="H146" s="6">
        <v>65419.999999999993</v>
      </c>
      <c r="I146" s="6">
        <v>2526238.5699999998</v>
      </c>
      <c r="J146" s="6">
        <v>2516350</v>
      </c>
      <c r="K146" s="10">
        <f t="shared" si="33"/>
        <v>2.5896208211245858E-2</v>
      </c>
      <c r="M146" s="6">
        <v>2516350</v>
      </c>
      <c r="N146" s="6">
        <f t="shared" si="34"/>
        <v>0</v>
      </c>
      <c r="O146" s="10">
        <f t="shared" si="35"/>
        <v>0</v>
      </c>
      <c r="P146" s="6">
        <v>-9490.1499999999069</v>
      </c>
      <c r="Q146" s="6">
        <v>9490.1499999999069</v>
      </c>
      <c r="R146" s="6">
        <v>0</v>
      </c>
      <c r="S146" s="6">
        <v>0</v>
      </c>
      <c r="T146" s="6">
        <f t="shared" si="36"/>
        <v>0</v>
      </c>
      <c r="V146" s="6">
        <v>2508408.2000000002</v>
      </c>
      <c r="W146" s="6">
        <f t="shared" si="37"/>
        <v>-7941.7999999998137</v>
      </c>
      <c r="X146" s="10">
        <f t="shared" si="38"/>
        <v>-3.1560792417588226E-3</v>
      </c>
      <c r="Y146" s="6">
        <v>-9490.1499999999069</v>
      </c>
      <c r="Z146" s="6">
        <v>-3091.6000000000931</v>
      </c>
      <c r="AA146" s="6">
        <v>4639.9500000001553</v>
      </c>
      <c r="AB146" s="6">
        <v>0</v>
      </c>
      <c r="AC146" s="6">
        <f t="shared" si="39"/>
        <v>-7941.7999999998447</v>
      </c>
      <c r="AE146" s="6">
        <v>2466200</v>
      </c>
      <c r="AF146" s="6">
        <f t="shared" si="43"/>
        <v>50150</v>
      </c>
      <c r="AG146" s="10">
        <f t="shared" si="40"/>
        <v>2.033492822966507E-2</v>
      </c>
      <c r="AI146" s="6">
        <f t="shared" si="44"/>
        <v>2466200</v>
      </c>
      <c r="AJ146" s="6">
        <f t="shared" si="45"/>
        <v>42208.200000000186</v>
      </c>
      <c r="AK146" s="10">
        <f t="shared" si="41"/>
        <v>1.7114670343037947E-2</v>
      </c>
      <c r="AM146" s="6">
        <f t="shared" si="46"/>
        <v>2466200</v>
      </c>
      <c r="AN146" s="6">
        <f t="shared" si="47"/>
        <v>50150</v>
      </c>
      <c r="AO146" s="10">
        <f t="shared" si="42"/>
        <v>2.033492822966507E-2</v>
      </c>
    </row>
    <row r="147" spans="1:41" x14ac:dyDescent="0.3">
      <c r="A147" s="3"/>
      <c r="B147" s="3" t="str">
        <f t="shared" si="32"/>
        <v>2168</v>
      </c>
      <c r="C147" s="3">
        <v>138805</v>
      </c>
      <c r="D147" s="3">
        <v>8552168</v>
      </c>
      <c r="E147" s="4" t="s">
        <v>140</v>
      </c>
      <c r="F147" s="4" t="s">
        <v>5</v>
      </c>
      <c r="G147" s="6">
        <v>208</v>
      </c>
      <c r="H147" s="6">
        <v>22920.000000000007</v>
      </c>
      <c r="I147" s="6">
        <v>890978.05</v>
      </c>
      <c r="J147" s="6">
        <v>887120</v>
      </c>
      <c r="K147" s="10">
        <f t="shared" si="33"/>
        <v>2.5724539454142565E-2</v>
      </c>
      <c r="M147" s="6">
        <v>887120</v>
      </c>
      <c r="N147" s="6">
        <f t="shared" si="34"/>
        <v>0</v>
      </c>
      <c r="O147" s="10">
        <f t="shared" si="35"/>
        <v>0</v>
      </c>
      <c r="P147" s="6">
        <v>-3345.6800000000512</v>
      </c>
      <c r="Q147" s="6">
        <v>3345.6800000000512</v>
      </c>
      <c r="R147" s="6">
        <v>0</v>
      </c>
      <c r="S147" s="6">
        <v>0</v>
      </c>
      <c r="T147" s="6">
        <f t="shared" si="36"/>
        <v>0</v>
      </c>
      <c r="V147" s="6">
        <v>883637.30795180716</v>
      </c>
      <c r="W147" s="6">
        <f t="shared" si="37"/>
        <v>-3482.6920481928391</v>
      </c>
      <c r="X147" s="10">
        <f t="shared" si="38"/>
        <v>-3.9258409777626919E-3</v>
      </c>
      <c r="Y147" s="6">
        <v>-3345.6800000000512</v>
      </c>
      <c r="Z147" s="6">
        <v>-137.01204819278792</v>
      </c>
      <c r="AA147" s="6">
        <v>0</v>
      </c>
      <c r="AB147" s="6">
        <v>0</v>
      </c>
      <c r="AC147" s="6">
        <f t="shared" si="39"/>
        <v>-3482.6920481928391</v>
      </c>
      <c r="AE147" s="6">
        <v>869440</v>
      </c>
      <c r="AF147" s="6">
        <f t="shared" si="43"/>
        <v>17680</v>
      </c>
      <c r="AG147" s="10">
        <f t="shared" si="40"/>
        <v>2.033492822966507E-2</v>
      </c>
      <c r="AI147" s="6">
        <f t="shared" si="44"/>
        <v>869440</v>
      </c>
      <c r="AJ147" s="6">
        <f t="shared" si="45"/>
        <v>14197.307951807161</v>
      </c>
      <c r="AK147" s="10">
        <f t="shared" si="41"/>
        <v>1.6329255557378498E-2</v>
      </c>
      <c r="AM147" s="6">
        <f t="shared" si="46"/>
        <v>869440</v>
      </c>
      <c r="AN147" s="6">
        <f t="shared" si="47"/>
        <v>17680</v>
      </c>
      <c r="AO147" s="10">
        <f t="shared" si="42"/>
        <v>2.033492822966507E-2</v>
      </c>
    </row>
    <row r="148" spans="1:41" x14ac:dyDescent="0.3">
      <c r="A148" s="3"/>
      <c r="B148" s="3" t="str">
        <f t="shared" si="32"/>
        <v>3077</v>
      </c>
      <c r="C148" s="3">
        <v>120156</v>
      </c>
      <c r="D148" s="3">
        <v>8553077</v>
      </c>
      <c r="E148" s="4" t="s">
        <v>72</v>
      </c>
      <c r="F148" s="4" t="s">
        <v>5</v>
      </c>
      <c r="G148" s="6">
        <v>78</v>
      </c>
      <c r="H148" s="6">
        <v>12080</v>
      </c>
      <c r="I148" s="6">
        <v>469712.03796029114</v>
      </c>
      <c r="J148" s="6">
        <v>466375.43796029116</v>
      </c>
      <c r="K148" s="10">
        <f t="shared" si="33"/>
        <v>2.5717884626625703E-2</v>
      </c>
      <c r="M148" s="6">
        <v>450657.63468531775</v>
      </c>
      <c r="N148" s="6">
        <f t="shared" si="34"/>
        <v>-15717.803274973412</v>
      </c>
      <c r="O148" s="10">
        <f t="shared" si="35"/>
        <v>-3.3702039163373949E-2</v>
      </c>
      <c r="P148" s="6">
        <v>-1254.6300000000047</v>
      </c>
      <c r="Q148" s="6">
        <v>0</v>
      </c>
      <c r="R148" s="6">
        <v>0</v>
      </c>
      <c r="S148" s="6">
        <v>-14463.173274973398</v>
      </c>
      <c r="T148" s="6">
        <f t="shared" si="36"/>
        <v>-15717.803274973403</v>
      </c>
      <c r="V148" s="6">
        <v>454179.90896670497</v>
      </c>
      <c r="W148" s="6">
        <f t="shared" si="37"/>
        <v>-12195.528993586195</v>
      </c>
      <c r="X148" s="10">
        <f t="shared" si="38"/>
        <v>-2.6149595370896363E-2</v>
      </c>
      <c r="Y148" s="6">
        <v>-1254.6300000000047</v>
      </c>
      <c r="Z148" s="6">
        <v>0</v>
      </c>
      <c r="AA148" s="6">
        <v>0</v>
      </c>
      <c r="AB148" s="6">
        <v>-10940.898993586216</v>
      </c>
      <c r="AC148" s="6">
        <f t="shared" si="39"/>
        <v>-12195.52899358622</v>
      </c>
      <c r="AE148" s="6">
        <v>444967.80701149924</v>
      </c>
      <c r="AF148" s="6">
        <f t="shared" si="43"/>
        <v>5689.8276738185086</v>
      </c>
      <c r="AG148" s="10">
        <f t="shared" si="40"/>
        <v>1.2787054668140221E-2</v>
      </c>
      <c r="AI148" s="6">
        <f t="shared" si="44"/>
        <v>444967.80701149924</v>
      </c>
      <c r="AJ148" s="6">
        <f t="shared" si="45"/>
        <v>9212.101955205726</v>
      </c>
      <c r="AK148" s="10">
        <f t="shared" si="41"/>
        <v>2.0702850431082217E-2</v>
      </c>
      <c r="AM148" s="6">
        <f t="shared" si="46"/>
        <v>444967.80701149924</v>
      </c>
      <c r="AN148" s="6">
        <f t="shared" si="47"/>
        <v>21407.630948791921</v>
      </c>
      <c r="AO148" s="10">
        <f t="shared" si="42"/>
        <v>4.8110516337283443E-2</v>
      </c>
    </row>
    <row r="149" spans="1:41" x14ac:dyDescent="0.3">
      <c r="A149" s="3"/>
      <c r="B149" s="3" t="str">
        <f t="shared" si="32"/>
        <v>2076</v>
      </c>
      <c r="C149" s="3">
        <v>141903</v>
      </c>
      <c r="D149" s="3">
        <v>8552076</v>
      </c>
      <c r="E149" s="4" t="s">
        <v>121</v>
      </c>
      <c r="F149" s="4" t="s">
        <v>5</v>
      </c>
      <c r="G149" s="6">
        <v>357</v>
      </c>
      <c r="H149" s="6">
        <v>38970</v>
      </c>
      <c r="I149" s="6">
        <v>1526884.5</v>
      </c>
      <c r="J149" s="6">
        <v>1522605</v>
      </c>
      <c r="K149" s="10">
        <f t="shared" si="33"/>
        <v>2.5522559171960946E-2</v>
      </c>
      <c r="M149" s="6">
        <v>1522605</v>
      </c>
      <c r="N149" s="6">
        <f t="shared" si="34"/>
        <v>0</v>
      </c>
      <c r="O149" s="10">
        <f t="shared" si="35"/>
        <v>0</v>
      </c>
      <c r="P149" s="6">
        <v>-5742.3449999999721</v>
      </c>
      <c r="Q149" s="6">
        <v>5742.3449999999721</v>
      </c>
      <c r="R149" s="6">
        <v>0</v>
      </c>
      <c r="S149" s="6">
        <v>0</v>
      </c>
      <c r="T149" s="6">
        <f t="shared" si="36"/>
        <v>0</v>
      </c>
      <c r="V149" s="6">
        <v>1516937.28</v>
      </c>
      <c r="W149" s="6">
        <f t="shared" si="37"/>
        <v>-5667.7199999999721</v>
      </c>
      <c r="X149" s="10">
        <f t="shared" si="38"/>
        <v>-3.7223836779729292E-3</v>
      </c>
      <c r="Y149" s="6">
        <v>-5742.3449999999721</v>
      </c>
      <c r="Z149" s="6">
        <v>-1870.6799999999348</v>
      </c>
      <c r="AA149" s="6">
        <v>1945.3049999999341</v>
      </c>
      <c r="AB149" s="6">
        <v>0</v>
      </c>
      <c r="AC149" s="6">
        <f t="shared" si="39"/>
        <v>-5667.719999999973</v>
      </c>
      <c r="AE149" s="6">
        <v>1492260</v>
      </c>
      <c r="AF149" s="6">
        <f t="shared" si="43"/>
        <v>30345</v>
      </c>
      <c r="AG149" s="10">
        <f t="shared" si="40"/>
        <v>2.033492822966507E-2</v>
      </c>
      <c r="AI149" s="6">
        <f t="shared" si="44"/>
        <v>1492260</v>
      </c>
      <c r="AJ149" s="6">
        <f t="shared" si="45"/>
        <v>24677.280000000028</v>
      </c>
      <c r="AK149" s="10">
        <f t="shared" si="41"/>
        <v>1.6536850146757286E-2</v>
      </c>
      <c r="AM149" s="6">
        <f t="shared" si="46"/>
        <v>1492260</v>
      </c>
      <c r="AN149" s="6">
        <f t="shared" si="47"/>
        <v>30345</v>
      </c>
      <c r="AO149" s="10">
        <f t="shared" si="42"/>
        <v>2.033492822966507E-2</v>
      </c>
    </row>
    <row r="150" spans="1:41" x14ac:dyDescent="0.3">
      <c r="A150" s="3"/>
      <c r="B150" s="3" t="str">
        <f t="shared" si="32"/>
        <v>3018</v>
      </c>
      <c r="C150" s="3">
        <v>120121</v>
      </c>
      <c r="D150" s="3">
        <v>8553018</v>
      </c>
      <c r="E150" s="4" t="s">
        <v>56</v>
      </c>
      <c r="F150" s="4" t="s">
        <v>5</v>
      </c>
      <c r="G150" s="6">
        <v>253</v>
      </c>
      <c r="H150" s="6">
        <v>27590</v>
      </c>
      <c r="I150" s="6">
        <v>1096101.5</v>
      </c>
      <c r="J150" s="6">
        <v>1079045</v>
      </c>
      <c r="K150" s="10">
        <f t="shared" si="33"/>
        <v>2.5171026588322341E-2</v>
      </c>
      <c r="M150" s="6">
        <v>1079045</v>
      </c>
      <c r="N150" s="6">
        <f t="shared" si="34"/>
        <v>0</v>
      </c>
      <c r="O150" s="10">
        <f t="shared" si="35"/>
        <v>0</v>
      </c>
      <c r="P150" s="6">
        <v>-4069.5050000000047</v>
      </c>
      <c r="Q150" s="6">
        <v>4069.5050000000047</v>
      </c>
      <c r="R150" s="6">
        <v>0</v>
      </c>
      <c r="S150" s="6">
        <v>0</v>
      </c>
      <c r="T150" s="6">
        <f t="shared" si="36"/>
        <v>0</v>
      </c>
      <c r="V150" s="6">
        <v>1074392.32</v>
      </c>
      <c r="W150" s="6">
        <f t="shared" si="37"/>
        <v>-4652.6799999999348</v>
      </c>
      <c r="X150" s="10">
        <f t="shared" si="38"/>
        <v>-4.3118498301738433E-3</v>
      </c>
      <c r="Y150" s="6">
        <v>-4069.5050000000047</v>
      </c>
      <c r="Z150" s="6">
        <v>-1325.7199999998556</v>
      </c>
      <c r="AA150" s="6">
        <v>742.54499999983784</v>
      </c>
      <c r="AB150" s="6">
        <v>0</v>
      </c>
      <c r="AC150" s="6">
        <f t="shared" si="39"/>
        <v>-4652.6800000000221</v>
      </c>
      <c r="AE150" s="6">
        <v>1057540</v>
      </c>
      <c r="AF150" s="6">
        <f t="shared" si="43"/>
        <v>21505</v>
      </c>
      <c r="AG150" s="10">
        <f t="shared" si="40"/>
        <v>2.033492822966507E-2</v>
      </c>
      <c r="AI150" s="6">
        <f t="shared" si="44"/>
        <v>1057540</v>
      </c>
      <c r="AJ150" s="6">
        <f t="shared" si="45"/>
        <v>16852.320000000065</v>
      </c>
      <c r="AK150" s="10">
        <f t="shared" si="41"/>
        <v>1.5935397242657551E-2</v>
      </c>
      <c r="AM150" s="6">
        <f t="shared" si="46"/>
        <v>1057540</v>
      </c>
      <c r="AN150" s="6">
        <f t="shared" si="47"/>
        <v>21505</v>
      </c>
      <c r="AO150" s="10">
        <f t="shared" si="42"/>
        <v>2.033492822966507E-2</v>
      </c>
    </row>
    <row r="151" spans="1:41" x14ac:dyDescent="0.3">
      <c r="A151" s="3"/>
      <c r="B151" s="3" t="str">
        <f t="shared" si="32"/>
        <v>3037</v>
      </c>
      <c r="C151" s="3">
        <v>120131</v>
      </c>
      <c r="D151" s="3">
        <v>8553037</v>
      </c>
      <c r="E151" s="4" t="s">
        <v>62</v>
      </c>
      <c r="F151" s="4" t="s">
        <v>5</v>
      </c>
      <c r="G151" s="6">
        <v>285</v>
      </c>
      <c r="H151" s="6">
        <v>30849.999999999993</v>
      </c>
      <c r="I151" s="6">
        <v>1238184</v>
      </c>
      <c r="J151" s="6">
        <v>1215525</v>
      </c>
      <c r="K151" s="10">
        <f t="shared" si="33"/>
        <v>2.4915521441078219E-2</v>
      </c>
      <c r="M151" s="6">
        <v>1215525</v>
      </c>
      <c r="N151" s="6">
        <f t="shared" si="34"/>
        <v>0</v>
      </c>
      <c r="O151" s="10">
        <f t="shared" si="35"/>
        <v>0</v>
      </c>
      <c r="P151" s="6">
        <v>-4584.2249999999767</v>
      </c>
      <c r="Q151" s="6">
        <v>4584.2249999998603</v>
      </c>
      <c r="R151" s="6">
        <v>0</v>
      </c>
      <c r="S151" s="6">
        <v>0</v>
      </c>
      <c r="T151" s="6">
        <f t="shared" si="36"/>
        <v>-1.1641532182693481E-10</v>
      </c>
      <c r="V151" s="6">
        <v>1210560</v>
      </c>
      <c r="W151" s="6">
        <f t="shared" si="37"/>
        <v>-4965</v>
      </c>
      <c r="X151" s="10">
        <f t="shared" si="38"/>
        <v>-4.0846547787992847E-3</v>
      </c>
      <c r="Y151" s="6">
        <v>-4584.2249999999767</v>
      </c>
      <c r="Z151" s="6">
        <v>-1493.4000000001397</v>
      </c>
      <c r="AA151" s="6">
        <v>1112.6249999999468</v>
      </c>
      <c r="AB151" s="6">
        <v>0</v>
      </c>
      <c r="AC151" s="6">
        <f t="shared" si="39"/>
        <v>-4965.0000000001692</v>
      </c>
      <c r="AE151" s="6">
        <v>1191300</v>
      </c>
      <c r="AF151" s="6">
        <f t="shared" si="43"/>
        <v>24225</v>
      </c>
      <c r="AG151" s="10">
        <f t="shared" si="40"/>
        <v>2.033492822966507E-2</v>
      </c>
      <c r="AI151" s="6">
        <f t="shared" si="44"/>
        <v>1191300</v>
      </c>
      <c r="AJ151" s="6">
        <f t="shared" si="45"/>
        <v>19260</v>
      </c>
      <c r="AK151" s="10">
        <f t="shared" si="41"/>
        <v>1.6167212289095945E-2</v>
      </c>
      <c r="AM151" s="6">
        <f t="shared" si="46"/>
        <v>1191300</v>
      </c>
      <c r="AN151" s="6">
        <f t="shared" si="47"/>
        <v>24225</v>
      </c>
      <c r="AO151" s="10">
        <f t="shared" si="42"/>
        <v>2.033492822966507E-2</v>
      </c>
    </row>
    <row r="152" spans="1:41" x14ac:dyDescent="0.3">
      <c r="A152" s="3"/>
      <c r="B152" s="3" t="str">
        <f t="shared" si="32"/>
        <v>3016</v>
      </c>
      <c r="C152" s="3">
        <v>120119</v>
      </c>
      <c r="D152" s="3">
        <v>8553016</v>
      </c>
      <c r="E152" s="4" t="s">
        <v>54</v>
      </c>
      <c r="F152" s="4" t="s">
        <v>5</v>
      </c>
      <c r="G152" s="6">
        <v>58</v>
      </c>
      <c r="H152" s="6">
        <v>9900.0000000000055</v>
      </c>
      <c r="I152" s="6">
        <v>400372.74869565218</v>
      </c>
      <c r="J152" s="6">
        <v>393025.40869565215</v>
      </c>
      <c r="K152" s="10">
        <f t="shared" si="33"/>
        <v>2.4726957646974124E-2</v>
      </c>
      <c r="M152" s="6">
        <v>357369.61184529989</v>
      </c>
      <c r="N152" s="6">
        <f t="shared" si="34"/>
        <v>-35655.796850352257</v>
      </c>
      <c r="O152" s="10">
        <f t="shared" si="35"/>
        <v>-9.0721353025710119E-2</v>
      </c>
      <c r="P152" s="6">
        <v>-932.92999999999302</v>
      </c>
      <c r="Q152" s="6">
        <v>0</v>
      </c>
      <c r="R152" s="6">
        <v>0</v>
      </c>
      <c r="S152" s="6">
        <v>-34722.866850352235</v>
      </c>
      <c r="T152" s="6">
        <f t="shared" si="36"/>
        <v>-35655.796850352228</v>
      </c>
      <c r="V152" s="6">
        <v>359675.10151619994</v>
      </c>
      <c r="W152" s="6">
        <f t="shared" si="37"/>
        <v>-33350.307179452211</v>
      </c>
      <c r="X152" s="10">
        <f t="shared" si="38"/>
        <v>-8.4855346350591179E-2</v>
      </c>
      <c r="Y152" s="6">
        <v>-932.92999999999302</v>
      </c>
      <c r="Z152" s="6">
        <v>0</v>
      </c>
      <c r="AA152" s="6">
        <v>0</v>
      </c>
      <c r="AB152" s="6">
        <v>-32417.377179452229</v>
      </c>
      <c r="AC152" s="6">
        <f t="shared" si="39"/>
        <v>-33350.307179452226</v>
      </c>
      <c r="AE152" s="6">
        <v>353645.35930807545</v>
      </c>
      <c r="AF152" s="6">
        <f t="shared" si="43"/>
        <v>3724.2525372244418</v>
      </c>
      <c r="AG152" s="10">
        <f t="shared" si="40"/>
        <v>1.0531037490527587E-2</v>
      </c>
      <c r="AI152" s="6">
        <f t="shared" si="44"/>
        <v>353645.35930807545</v>
      </c>
      <c r="AJ152" s="6">
        <f t="shared" si="45"/>
        <v>6029.7422081244877</v>
      </c>
      <c r="AK152" s="10">
        <f t="shared" si="41"/>
        <v>1.7050251189276101E-2</v>
      </c>
      <c r="AM152" s="6">
        <f t="shared" si="46"/>
        <v>353645.35930807545</v>
      </c>
      <c r="AN152" s="6">
        <f t="shared" si="47"/>
        <v>39380.049387576699</v>
      </c>
      <c r="AO152" s="10">
        <f t="shared" si="42"/>
        <v>0.11135463353633625</v>
      </c>
    </row>
    <row r="153" spans="1:41" x14ac:dyDescent="0.3">
      <c r="A153" s="3"/>
      <c r="B153" s="3" t="str">
        <f t="shared" si="32"/>
        <v>3024</v>
      </c>
      <c r="C153" s="3">
        <v>120124</v>
      </c>
      <c r="D153" s="3">
        <v>8553024</v>
      </c>
      <c r="E153" s="4" t="s">
        <v>59</v>
      </c>
      <c r="F153" s="4" t="s">
        <v>5</v>
      </c>
      <c r="G153" s="6">
        <v>105</v>
      </c>
      <c r="H153" s="6">
        <v>12680.000000000002</v>
      </c>
      <c r="I153" s="6">
        <v>514080.594598</v>
      </c>
      <c r="J153" s="6">
        <v>500261.094598</v>
      </c>
      <c r="K153" s="10">
        <f t="shared" si="33"/>
        <v>2.4665393195624295E-2</v>
      </c>
      <c r="M153" s="6">
        <v>500261.094598</v>
      </c>
      <c r="N153" s="6">
        <f t="shared" si="34"/>
        <v>0</v>
      </c>
      <c r="O153" s="10">
        <f t="shared" si="35"/>
        <v>0</v>
      </c>
      <c r="P153" s="6">
        <v>-1688.9249999999884</v>
      </c>
      <c r="Q153" s="6">
        <v>0</v>
      </c>
      <c r="R153" s="6">
        <v>1688.9249999999565</v>
      </c>
      <c r="S153" s="6">
        <v>0</v>
      </c>
      <c r="T153" s="6">
        <f t="shared" si="36"/>
        <v>-3.1832314562052488E-11</v>
      </c>
      <c r="V153" s="6">
        <v>499518.03362819995</v>
      </c>
      <c r="W153" s="6">
        <f t="shared" si="37"/>
        <v>-743.06096980004804</v>
      </c>
      <c r="X153" s="10">
        <f t="shared" si="38"/>
        <v>-1.4853463078058414E-3</v>
      </c>
      <c r="Y153" s="6">
        <v>-1688.9249999999884</v>
      </c>
      <c r="Z153" s="6">
        <v>0</v>
      </c>
      <c r="AA153" s="6">
        <v>945.86403019995578</v>
      </c>
      <c r="AB153" s="6">
        <v>0</v>
      </c>
      <c r="AC153" s="6">
        <f t="shared" si="39"/>
        <v>-743.06096980003258</v>
      </c>
      <c r="AE153" s="6">
        <v>492830.48491999996</v>
      </c>
      <c r="AF153" s="6">
        <f t="shared" si="43"/>
        <v>7430.6096780000371</v>
      </c>
      <c r="AG153" s="10">
        <f t="shared" si="40"/>
        <v>1.5077414862447543E-2</v>
      </c>
      <c r="AI153" s="6">
        <f t="shared" si="44"/>
        <v>492830.48491999996</v>
      </c>
      <c r="AJ153" s="6">
        <f t="shared" si="45"/>
        <v>6687.5487081999891</v>
      </c>
      <c r="AK153" s="10">
        <f t="shared" si="41"/>
        <v>1.3569673372144509E-2</v>
      </c>
      <c r="AM153" s="6">
        <f t="shared" si="46"/>
        <v>492830.48491999996</v>
      </c>
      <c r="AN153" s="6">
        <f t="shared" si="47"/>
        <v>7430.6096780000371</v>
      </c>
      <c r="AO153" s="10">
        <f t="shared" si="42"/>
        <v>1.5077414862447543E-2</v>
      </c>
    </row>
    <row r="154" spans="1:41" x14ac:dyDescent="0.3">
      <c r="A154" s="3"/>
      <c r="B154" s="3" t="str">
        <f t="shared" si="32"/>
        <v>3044</v>
      </c>
      <c r="C154" s="3">
        <v>145974</v>
      </c>
      <c r="D154" s="3">
        <v>8553044</v>
      </c>
      <c r="E154" s="4" t="s">
        <v>182</v>
      </c>
      <c r="F154" s="4" t="s">
        <v>5</v>
      </c>
      <c r="G154" s="6">
        <v>211</v>
      </c>
      <c r="H154" s="6">
        <v>22060</v>
      </c>
      <c r="I154" s="6">
        <v>904514.39789000002</v>
      </c>
      <c r="J154" s="6">
        <v>899915</v>
      </c>
      <c r="K154" s="10">
        <f t="shared" si="33"/>
        <v>2.4388777062543526E-2</v>
      </c>
      <c r="M154" s="6">
        <v>899915</v>
      </c>
      <c r="N154" s="6">
        <f t="shared" si="34"/>
        <v>0</v>
      </c>
      <c r="O154" s="10">
        <f t="shared" si="35"/>
        <v>0</v>
      </c>
      <c r="P154" s="6">
        <v>-3393.9350000000559</v>
      </c>
      <c r="Q154" s="6">
        <v>3393.9350000000559</v>
      </c>
      <c r="R154" s="6">
        <v>0</v>
      </c>
      <c r="S154" s="6">
        <v>0</v>
      </c>
      <c r="T154" s="6">
        <f t="shared" si="36"/>
        <v>0</v>
      </c>
      <c r="V154" s="6">
        <v>895672.24</v>
      </c>
      <c r="W154" s="6">
        <f t="shared" si="37"/>
        <v>-4242.7600000000093</v>
      </c>
      <c r="X154" s="10">
        <f t="shared" si="38"/>
        <v>-4.7146230477322958E-3</v>
      </c>
      <c r="Y154" s="6">
        <v>-3393.9350000000559</v>
      </c>
      <c r="Z154" s="6">
        <v>-1105.6399999998976</v>
      </c>
      <c r="AA154" s="6">
        <v>256.81499999996197</v>
      </c>
      <c r="AB154" s="6">
        <v>0</v>
      </c>
      <c r="AC154" s="6">
        <f t="shared" si="39"/>
        <v>-4242.7599999999911</v>
      </c>
      <c r="AE154" s="6">
        <v>881980</v>
      </c>
      <c r="AF154" s="6">
        <f t="shared" si="43"/>
        <v>17935</v>
      </c>
      <c r="AG154" s="10">
        <f t="shared" si="40"/>
        <v>2.033492822966507E-2</v>
      </c>
      <c r="AI154" s="6">
        <f t="shared" si="44"/>
        <v>881980</v>
      </c>
      <c r="AJ154" s="6">
        <f t="shared" si="45"/>
        <v>13692.239999999991</v>
      </c>
      <c r="AK154" s="10">
        <f t="shared" si="41"/>
        <v>1.5524433660627215E-2</v>
      </c>
      <c r="AM154" s="6">
        <f t="shared" si="46"/>
        <v>881980</v>
      </c>
      <c r="AN154" s="6">
        <f t="shared" si="47"/>
        <v>17935</v>
      </c>
      <c r="AO154" s="10">
        <f t="shared" si="42"/>
        <v>2.033492822966507E-2</v>
      </c>
    </row>
    <row r="155" spans="1:41" x14ac:dyDescent="0.3">
      <c r="A155" s="3"/>
      <c r="B155" s="3" t="str">
        <f t="shared" si="32"/>
        <v>3014</v>
      </c>
      <c r="C155" s="3">
        <v>138905</v>
      </c>
      <c r="D155" s="3">
        <v>8553014</v>
      </c>
      <c r="E155" s="4" t="s">
        <v>177</v>
      </c>
      <c r="F155" s="4" t="s">
        <v>5</v>
      </c>
      <c r="G155" s="6">
        <v>240</v>
      </c>
      <c r="H155" s="6">
        <v>24690.000000000007</v>
      </c>
      <c r="I155" s="6">
        <v>1028710</v>
      </c>
      <c r="J155" s="6">
        <v>1023600</v>
      </c>
      <c r="K155" s="10">
        <f t="shared" si="33"/>
        <v>2.4000933207609536E-2</v>
      </c>
      <c r="M155" s="6">
        <v>1023600</v>
      </c>
      <c r="N155" s="6">
        <f t="shared" si="34"/>
        <v>0</v>
      </c>
      <c r="O155" s="10">
        <f t="shared" si="35"/>
        <v>0</v>
      </c>
      <c r="P155" s="6">
        <v>-3860.4000000000233</v>
      </c>
      <c r="Q155" s="6">
        <v>3860.4000000000233</v>
      </c>
      <c r="R155" s="6">
        <v>0</v>
      </c>
      <c r="S155" s="6">
        <v>0</v>
      </c>
      <c r="T155" s="6">
        <f t="shared" si="36"/>
        <v>0</v>
      </c>
      <c r="V155" s="6">
        <v>1019074.2000000001</v>
      </c>
      <c r="W155" s="6">
        <f t="shared" si="37"/>
        <v>-4525.7999999999302</v>
      </c>
      <c r="X155" s="10">
        <f t="shared" si="38"/>
        <v>-4.4214536928487008E-3</v>
      </c>
      <c r="Y155" s="6">
        <v>-3860.4000000000233</v>
      </c>
      <c r="Z155" s="6">
        <v>-1257.5999999999767</v>
      </c>
      <c r="AA155" s="6">
        <v>592.20000000006519</v>
      </c>
      <c r="AB155" s="6">
        <v>0</v>
      </c>
      <c r="AC155" s="6">
        <f t="shared" si="39"/>
        <v>-4525.7999999999347</v>
      </c>
      <c r="AE155" s="6">
        <v>1003200</v>
      </c>
      <c r="AF155" s="6">
        <f t="shared" si="43"/>
        <v>20400</v>
      </c>
      <c r="AG155" s="10">
        <f t="shared" si="40"/>
        <v>2.033492822966507E-2</v>
      </c>
      <c r="AI155" s="6">
        <f t="shared" si="44"/>
        <v>1003200</v>
      </c>
      <c r="AJ155" s="6">
        <f t="shared" si="45"/>
        <v>15874.20000000007</v>
      </c>
      <c r="AK155" s="10">
        <f t="shared" si="41"/>
        <v>1.5823564593301503E-2</v>
      </c>
      <c r="AM155" s="6">
        <f t="shared" si="46"/>
        <v>1003200</v>
      </c>
      <c r="AN155" s="6">
        <f t="shared" si="47"/>
        <v>20400</v>
      </c>
      <c r="AO155" s="10">
        <f t="shared" si="42"/>
        <v>2.033492822966507E-2</v>
      </c>
    </row>
    <row r="156" spans="1:41" x14ac:dyDescent="0.3">
      <c r="A156" s="3"/>
      <c r="B156" s="3" t="str">
        <f t="shared" si="32"/>
        <v>3006</v>
      </c>
      <c r="C156" s="3">
        <v>138838</v>
      </c>
      <c r="D156" s="3">
        <v>8553006</v>
      </c>
      <c r="E156" s="4" t="s">
        <v>174</v>
      </c>
      <c r="F156" s="4" t="s">
        <v>5</v>
      </c>
      <c r="G156" s="6">
        <v>139</v>
      </c>
      <c r="H156" s="6">
        <v>15620</v>
      </c>
      <c r="I156" s="6">
        <v>652080.26851095574</v>
      </c>
      <c r="J156" s="6">
        <v>650215.11851095571</v>
      </c>
      <c r="K156" s="10">
        <f t="shared" si="33"/>
        <v>2.3954106195650918E-2</v>
      </c>
      <c r="M156" s="6">
        <v>640779.6891847935</v>
      </c>
      <c r="N156" s="6">
        <f t="shared" si="34"/>
        <v>-9435.4293261622079</v>
      </c>
      <c r="O156" s="10">
        <f t="shared" si="35"/>
        <v>-1.4511242598864958E-2</v>
      </c>
      <c r="P156" s="6">
        <v>-2235.8150000000023</v>
      </c>
      <c r="Q156" s="6">
        <v>0</v>
      </c>
      <c r="R156" s="6">
        <v>0</v>
      </c>
      <c r="S156" s="6">
        <v>-7199.6143261623001</v>
      </c>
      <c r="T156" s="6">
        <f t="shared" si="36"/>
        <v>-9435.4293261623025</v>
      </c>
      <c r="V156" s="6">
        <v>647358.17729442753</v>
      </c>
      <c r="W156" s="6">
        <f t="shared" si="37"/>
        <v>-2856.9412165281828</v>
      </c>
      <c r="X156" s="10">
        <f t="shared" si="38"/>
        <v>-4.3938400310820289E-3</v>
      </c>
      <c r="Y156" s="6">
        <v>-2235.8150000000023</v>
      </c>
      <c r="Z156" s="6">
        <v>0</v>
      </c>
      <c r="AA156" s="6">
        <v>0</v>
      </c>
      <c r="AB156" s="6">
        <v>-621.12621652825396</v>
      </c>
      <c r="AC156" s="6">
        <f t="shared" si="39"/>
        <v>-2856.9412165282565</v>
      </c>
      <c r="AE156" s="6">
        <v>630152.90069794364</v>
      </c>
      <c r="AF156" s="6">
        <f t="shared" si="43"/>
        <v>10626.788486849866</v>
      </c>
      <c r="AG156" s="10">
        <f t="shared" si="40"/>
        <v>1.6863825390758126E-2</v>
      </c>
      <c r="AI156" s="6">
        <f t="shared" si="44"/>
        <v>630152.90069794364</v>
      </c>
      <c r="AJ156" s="6">
        <f t="shared" si="45"/>
        <v>17205.276596483891</v>
      </c>
      <c r="AK156" s="10">
        <f t="shared" si="41"/>
        <v>2.7303336344921526E-2</v>
      </c>
      <c r="AM156" s="6">
        <f t="shared" si="46"/>
        <v>630152.90069794364</v>
      </c>
      <c r="AN156" s="6">
        <f t="shared" si="47"/>
        <v>20062.217813012074</v>
      </c>
      <c r="AO156" s="10">
        <f t="shared" si="42"/>
        <v>3.18370633393762E-2</v>
      </c>
    </row>
    <row r="157" spans="1:41" x14ac:dyDescent="0.3">
      <c r="A157" s="3"/>
      <c r="B157" s="3" t="str">
        <f t="shared" si="32"/>
        <v>3034</v>
      </c>
      <c r="C157" s="3">
        <v>120129</v>
      </c>
      <c r="D157" s="3">
        <v>8553034</v>
      </c>
      <c r="E157" s="4" t="s">
        <v>61</v>
      </c>
      <c r="F157" s="4" t="s">
        <v>5</v>
      </c>
      <c r="G157" s="6">
        <v>407</v>
      </c>
      <c r="H157" s="6">
        <v>41480</v>
      </c>
      <c r="I157" s="6">
        <v>1765748.5</v>
      </c>
      <c r="J157" s="6">
        <v>1735855</v>
      </c>
      <c r="K157" s="10">
        <f t="shared" si="33"/>
        <v>2.3491454190673246E-2</v>
      </c>
      <c r="M157" s="6">
        <v>1735855</v>
      </c>
      <c r="N157" s="6">
        <f t="shared" si="34"/>
        <v>0</v>
      </c>
      <c r="O157" s="10">
        <f t="shared" si="35"/>
        <v>0</v>
      </c>
      <c r="P157" s="6">
        <v>-6546.5949999999721</v>
      </c>
      <c r="Q157" s="6">
        <v>6546.5949999999721</v>
      </c>
      <c r="R157" s="6">
        <v>0</v>
      </c>
      <c r="S157" s="6">
        <v>0</v>
      </c>
      <c r="T157" s="6">
        <f t="shared" si="36"/>
        <v>0</v>
      </c>
      <c r="V157" s="6">
        <v>1729699.2799999998</v>
      </c>
      <c r="W157" s="6">
        <f t="shared" si="37"/>
        <v>-6155.7200000002049</v>
      </c>
      <c r="X157" s="10">
        <f t="shared" si="38"/>
        <v>-3.5462178580585387E-3</v>
      </c>
      <c r="Y157" s="6">
        <v>-6546.5949999999721</v>
      </c>
      <c r="Z157" s="6">
        <v>-2132.6799999999348</v>
      </c>
      <c r="AA157" s="6">
        <v>2523.5549999997356</v>
      </c>
      <c r="AB157" s="6">
        <v>0</v>
      </c>
      <c r="AC157" s="6">
        <f t="shared" si="39"/>
        <v>-6155.7200000001712</v>
      </c>
      <c r="AE157" s="6">
        <v>1701260</v>
      </c>
      <c r="AF157" s="6">
        <f t="shared" si="43"/>
        <v>34595</v>
      </c>
      <c r="AG157" s="10">
        <f t="shared" si="40"/>
        <v>2.033492822966507E-2</v>
      </c>
      <c r="AI157" s="6">
        <f t="shared" si="44"/>
        <v>1701260</v>
      </c>
      <c r="AJ157" s="6">
        <f t="shared" si="45"/>
        <v>28439.279999999795</v>
      </c>
      <c r="AK157" s="10">
        <f t="shared" si="41"/>
        <v>1.6716598285976155E-2</v>
      </c>
      <c r="AM157" s="6">
        <f t="shared" si="46"/>
        <v>1701260</v>
      </c>
      <c r="AN157" s="6">
        <f t="shared" si="47"/>
        <v>34595</v>
      </c>
      <c r="AO157" s="10">
        <f t="shared" si="42"/>
        <v>2.033492822966507E-2</v>
      </c>
    </row>
    <row r="158" spans="1:41" x14ac:dyDescent="0.3">
      <c r="A158" s="3"/>
      <c r="B158" s="3" t="str">
        <f t="shared" si="32"/>
        <v>3048</v>
      </c>
      <c r="C158" s="3">
        <v>138358</v>
      </c>
      <c r="D158" s="3">
        <v>8553048</v>
      </c>
      <c r="E158" s="4" t="s">
        <v>184</v>
      </c>
      <c r="F158" s="4" t="s">
        <v>5</v>
      </c>
      <c r="G158" s="6">
        <v>615</v>
      </c>
      <c r="H158" s="6">
        <v>61420</v>
      </c>
      <c r="I158" s="6">
        <v>2629207.5760400002</v>
      </c>
      <c r="J158" s="6">
        <v>2622975</v>
      </c>
      <c r="K158" s="10">
        <f t="shared" si="33"/>
        <v>2.3360650775435605E-2</v>
      </c>
      <c r="M158" s="6">
        <v>2622975</v>
      </c>
      <c r="N158" s="6">
        <f t="shared" si="34"/>
        <v>0</v>
      </c>
      <c r="O158" s="10">
        <f t="shared" si="35"/>
        <v>0</v>
      </c>
      <c r="P158" s="6">
        <v>-9892.2749999999069</v>
      </c>
      <c r="Q158" s="6">
        <v>9892.2749999999069</v>
      </c>
      <c r="R158" s="6">
        <v>0</v>
      </c>
      <c r="S158" s="6">
        <v>0</v>
      </c>
      <c r="T158" s="6">
        <f t="shared" si="36"/>
        <v>0</v>
      </c>
      <c r="V158" s="6">
        <v>2614789.2000000002</v>
      </c>
      <c r="W158" s="6">
        <f t="shared" si="37"/>
        <v>-8185.7999999998137</v>
      </c>
      <c r="X158" s="10">
        <f t="shared" si="38"/>
        <v>-3.1208074800559722E-3</v>
      </c>
      <c r="Y158" s="6">
        <v>-9892.2749999999069</v>
      </c>
      <c r="Z158" s="6">
        <v>-3222.6000000000931</v>
      </c>
      <c r="AA158" s="6">
        <v>4929.0750000001663</v>
      </c>
      <c r="AB158" s="6">
        <v>0</v>
      </c>
      <c r="AC158" s="6">
        <f t="shared" si="39"/>
        <v>-8185.7999999998337</v>
      </c>
      <c r="AE158" s="6">
        <v>2570700</v>
      </c>
      <c r="AF158" s="6">
        <f t="shared" si="43"/>
        <v>52275</v>
      </c>
      <c r="AG158" s="10">
        <f t="shared" si="40"/>
        <v>2.033492822966507E-2</v>
      </c>
      <c r="AI158" s="6">
        <f t="shared" si="44"/>
        <v>2570700</v>
      </c>
      <c r="AJ158" s="6">
        <f t="shared" si="45"/>
        <v>44089.200000000186</v>
      </c>
      <c r="AK158" s="10">
        <f t="shared" si="41"/>
        <v>1.7150659353483561E-2</v>
      </c>
      <c r="AM158" s="6">
        <f t="shared" si="46"/>
        <v>2570700</v>
      </c>
      <c r="AN158" s="6">
        <f t="shared" si="47"/>
        <v>52275</v>
      </c>
      <c r="AO158" s="10">
        <f t="shared" si="42"/>
        <v>2.033492822966507E-2</v>
      </c>
    </row>
    <row r="159" spans="1:41" x14ac:dyDescent="0.3">
      <c r="A159" s="3"/>
      <c r="B159" s="3" t="str">
        <f t="shared" si="32"/>
        <v>3305</v>
      </c>
      <c r="C159" s="3">
        <v>143610</v>
      </c>
      <c r="D159" s="3">
        <v>8553305</v>
      </c>
      <c r="E159" s="4" t="s">
        <v>207</v>
      </c>
      <c r="F159" s="4" t="s">
        <v>5</v>
      </c>
      <c r="G159" s="6">
        <v>84</v>
      </c>
      <c r="H159" s="6">
        <v>10169.999999999998</v>
      </c>
      <c r="I159" s="6">
        <v>438763.43268999999</v>
      </c>
      <c r="J159" s="6">
        <v>438763.43268999999</v>
      </c>
      <c r="K159" s="10">
        <f t="shared" si="33"/>
        <v>2.3178777542260273E-2</v>
      </c>
      <c r="M159" s="6">
        <v>438763.43269000005</v>
      </c>
      <c r="N159" s="6">
        <f t="shared" si="34"/>
        <v>0</v>
      </c>
      <c r="O159" s="10">
        <f t="shared" si="35"/>
        <v>0</v>
      </c>
      <c r="P159" s="6">
        <v>-1351.140000000014</v>
      </c>
      <c r="Q159" s="6">
        <v>0</v>
      </c>
      <c r="R159" s="6">
        <v>1351.1400000000431</v>
      </c>
      <c r="S159" s="6">
        <v>0</v>
      </c>
      <c r="T159" s="6">
        <f t="shared" si="36"/>
        <v>2.9103830456733704E-11</v>
      </c>
      <c r="V159" s="6">
        <v>438140.95537100005</v>
      </c>
      <c r="W159" s="6">
        <f t="shared" si="37"/>
        <v>-622.4773189999396</v>
      </c>
      <c r="X159" s="10">
        <f t="shared" si="38"/>
        <v>-1.4187082893020832E-3</v>
      </c>
      <c r="Y159" s="6">
        <v>-1351.140000000014</v>
      </c>
      <c r="Z159" s="6">
        <v>0</v>
      </c>
      <c r="AA159" s="6">
        <v>728.66268100004163</v>
      </c>
      <c r="AB159" s="6">
        <v>0</v>
      </c>
      <c r="AC159" s="6">
        <f t="shared" si="39"/>
        <v>-622.47731899997234</v>
      </c>
      <c r="AE159" s="6">
        <v>432538.65947806893</v>
      </c>
      <c r="AF159" s="6">
        <f t="shared" si="43"/>
        <v>6224.7732119311113</v>
      </c>
      <c r="AG159" s="10">
        <f t="shared" si="40"/>
        <v>1.4391252840711055E-2</v>
      </c>
      <c r="AI159" s="6">
        <f t="shared" si="44"/>
        <v>432538.65947806893</v>
      </c>
      <c r="AJ159" s="6">
        <f t="shared" si="45"/>
        <v>5602.2958929311135</v>
      </c>
      <c r="AK159" s="10">
        <f t="shared" si="41"/>
        <v>1.2952127561710278E-2</v>
      </c>
      <c r="AM159" s="6">
        <f t="shared" si="46"/>
        <v>432538.65947806893</v>
      </c>
      <c r="AN159" s="6">
        <f t="shared" si="47"/>
        <v>6224.7732119310531</v>
      </c>
      <c r="AO159" s="10">
        <f t="shared" si="42"/>
        <v>1.4391252840710921E-2</v>
      </c>
    </row>
    <row r="160" spans="1:41" x14ac:dyDescent="0.3">
      <c r="A160" s="3"/>
      <c r="B160" s="3" t="str">
        <f t="shared" si="32"/>
        <v>2003</v>
      </c>
      <c r="C160" s="3">
        <v>132226</v>
      </c>
      <c r="D160" s="3">
        <v>8552003</v>
      </c>
      <c r="E160" s="4" t="s">
        <v>6</v>
      </c>
      <c r="F160" s="4" t="s">
        <v>5</v>
      </c>
      <c r="G160" s="6">
        <v>630</v>
      </c>
      <c r="H160" s="6">
        <v>62830</v>
      </c>
      <c r="I160" s="6">
        <v>2738873.55</v>
      </c>
      <c r="J160" s="6">
        <v>2686950</v>
      </c>
      <c r="K160" s="10">
        <f t="shared" si="33"/>
        <v>2.294008790584728E-2</v>
      </c>
      <c r="M160" s="6">
        <v>2686950</v>
      </c>
      <c r="N160" s="6">
        <f t="shared" si="34"/>
        <v>0</v>
      </c>
      <c r="O160" s="10">
        <f t="shared" si="35"/>
        <v>0</v>
      </c>
      <c r="P160" s="6">
        <v>-10133.550000000047</v>
      </c>
      <c r="Q160" s="6">
        <v>10133.550000000279</v>
      </c>
      <c r="R160" s="6">
        <v>0</v>
      </c>
      <c r="S160" s="6">
        <v>0</v>
      </c>
      <c r="T160" s="6">
        <f t="shared" si="36"/>
        <v>2.3283064365386963E-10</v>
      </c>
      <c r="V160" s="6">
        <v>2678617.8000000003</v>
      </c>
      <c r="W160" s="6">
        <f t="shared" si="37"/>
        <v>-8332.1999999997206</v>
      </c>
      <c r="X160" s="10">
        <f t="shared" si="38"/>
        <v>-3.1009881091943357E-3</v>
      </c>
      <c r="Y160" s="6">
        <v>-10133.550000000047</v>
      </c>
      <c r="Z160" s="6">
        <v>-3301.1999999997206</v>
      </c>
      <c r="AA160" s="6">
        <v>5102.5500000001739</v>
      </c>
      <c r="AB160" s="6">
        <v>0</v>
      </c>
      <c r="AC160" s="6">
        <f t="shared" si="39"/>
        <v>-8332.1999999995933</v>
      </c>
      <c r="AE160" s="6">
        <v>2633400</v>
      </c>
      <c r="AF160" s="6">
        <f t="shared" si="43"/>
        <v>53550</v>
      </c>
      <c r="AG160" s="10">
        <f t="shared" si="40"/>
        <v>2.033492822966507E-2</v>
      </c>
      <c r="AI160" s="6">
        <f t="shared" si="44"/>
        <v>2633400</v>
      </c>
      <c r="AJ160" s="6">
        <f t="shared" si="45"/>
        <v>45217.800000000279</v>
      </c>
      <c r="AK160" s="10">
        <f t="shared" si="41"/>
        <v>1.7170881749829225E-2</v>
      </c>
      <c r="AM160" s="6">
        <f t="shared" si="46"/>
        <v>2633400</v>
      </c>
      <c r="AN160" s="6">
        <f t="shared" si="47"/>
        <v>53550</v>
      </c>
      <c r="AO160" s="10">
        <f t="shared" si="42"/>
        <v>2.033492822966507E-2</v>
      </c>
    </row>
    <row r="161" spans="1:41" x14ac:dyDescent="0.3">
      <c r="A161" s="3"/>
      <c r="B161" s="3" t="str">
        <f t="shared" si="32"/>
        <v>3102</v>
      </c>
      <c r="C161" s="3">
        <v>120172</v>
      </c>
      <c r="D161" s="3">
        <v>8553102</v>
      </c>
      <c r="E161" s="4" t="s">
        <v>77</v>
      </c>
      <c r="F161" s="4" t="s">
        <v>5</v>
      </c>
      <c r="G161" s="6">
        <v>101</v>
      </c>
      <c r="H161" s="6">
        <v>11670.000000000002</v>
      </c>
      <c r="I161" s="6">
        <v>510654.31579600001</v>
      </c>
      <c r="J161" s="6">
        <v>504055.81579600001</v>
      </c>
      <c r="K161" s="10">
        <f t="shared" si="33"/>
        <v>2.2853033136142183E-2</v>
      </c>
      <c r="M161" s="6">
        <v>504055.81579600001</v>
      </c>
      <c r="N161" s="6">
        <f t="shared" si="34"/>
        <v>0</v>
      </c>
      <c r="O161" s="10">
        <f t="shared" si="35"/>
        <v>0</v>
      </c>
      <c r="P161" s="6">
        <v>-1624.585000000021</v>
      </c>
      <c r="Q161" s="6">
        <v>0</v>
      </c>
      <c r="R161" s="6">
        <v>1624.5850000000046</v>
      </c>
      <c r="S161" s="6">
        <v>0</v>
      </c>
      <c r="T161" s="6">
        <f t="shared" si="36"/>
        <v>-1.6370904631912708E-11</v>
      </c>
      <c r="V161" s="6">
        <v>503305.3141964</v>
      </c>
      <c r="W161" s="6">
        <f t="shared" si="37"/>
        <v>-750.50159960001474</v>
      </c>
      <c r="X161" s="10">
        <f t="shared" si="38"/>
        <v>-1.4889255833995883E-3</v>
      </c>
      <c r="Y161" s="6">
        <v>-1624.585000000021</v>
      </c>
      <c r="Z161" s="6">
        <v>0</v>
      </c>
      <c r="AA161" s="6">
        <v>874.08340040000257</v>
      </c>
      <c r="AB161" s="6">
        <v>0</v>
      </c>
      <c r="AC161" s="6">
        <f t="shared" si="39"/>
        <v>-750.50159960001838</v>
      </c>
      <c r="AE161" s="6">
        <v>496550.79980430909</v>
      </c>
      <c r="AF161" s="6">
        <f t="shared" si="43"/>
        <v>7505.0159916909179</v>
      </c>
      <c r="AG161" s="10">
        <f t="shared" si="40"/>
        <v>1.5114296451941369E-2</v>
      </c>
      <c r="AI161" s="6">
        <f t="shared" si="44"/>
        <v>496550.79980430909</v>
      </c>
      <c r="AJ161" s="6">
        <f t="shared" si="45"/>
        <v>6754.5143920909031</v>
      </c>
      <c r="AK161" s="10">
        <f t="shared" si="41"/>
        <v>1.36028668058794E-2</v>
      </c>
      <c r="AM161" s="6">
        <f t="shared" si="46"/>
        <v>496550.79980430909</v>
      </c>
      <c r="AN161" s="6">
        <f t="shared" si="47"/>
        <v>7505.0159916909179</v>
      </c>
      <c r="AO161" s="10">
        <f t="shared" si="42"/>
        <v>1.5114296451941369E-2</v>
      </c>
    </row>
    <row r="162" spans="1:41" x14ac:dyDescent="0.3">
      <c r="A162" s="3"/>
      <c r="B162" s="3" t="str">
        <f t="shared" si="32"/>
        <v>2358</v>
      </c>
      <c r="C162" s="3">
        <v>139344</v>
      </c>
      <c r="D162" s="3">
        <v>8552358</v>
      </c>
      <c r="E162" s="4" t="s">
        <v>162</v>
      </c>
      <c r="F162" s="4" t="s">
        <v>5</v>
      </c>
      <c r="G162" s="6">
        <v>295</v>
      </c>
      <c r="H162" s="6">
        <v>28640</v>
      </c>
      <c r="I162" s="6">
        <v>1263807</v>
      </c>
      <c r="J162" s="6">
        <v>1258175</v>
      </c>
      <c r="K162" s="10">
        <f t="shared" si="33"/>
        <v>2.2661688058382333E-2</v>
      </c>
      <c r="M162" s="6">
        <v>1258175</v>
      </c>
      <c r="N162" s="6">
        <f t="shared" si="34"/>
        <v>0</v>
      </c>
      <c r="O162" s="10">
        <f t="shared" si="35"/>
        <v>0</v>
      </c>
      <c r="P162" s="6">
        <v>-4745.0749999999534</v>
      </c>
      <c r="Q162" s="6">
        <v>4745.0749999999534</v>
      </c>
      <c r="R162" s="6">
        <v>0</v>
      </c>
      <c r="S162" s="6">
        <v>0</v>
      </c>
      <c r="T162" s="6">
        <f t="shared" si="36"/>
        <v>0</v>
      </c>
      <c r="V162" s="6">
        <v>1253112.4000000001</v>
      </c>
      <c r="W162" s="6">
        <f t="shared" si="37"/>
        <v>-5062.5999999998603</v>
      </c>
      <c r="X162" s="10">
        <f t="shared" si="38"/>
        <v>-4.0237645796489842E-3</v>
      </c>
      <c r="Y162" s="6">
        <v>-4745.0749999999534</v>
      </c>
      <c r="Z162" s="6">
        <v>-1545.8000000000466</v>
      </c>
      <c r="AA162" s="6">
        <v>1228.2750000000801</v>
      </c>
      <c r="AB162" s="6">
        <v>0</v>
      </c>
      <c r="AC162" s="6">
        <f t="shared" si="39"/>
        <v>-5062.5999999999203</v>
      </c>
      <c r="AE162" s="6">
        <v>1233100</v>
      </c>
      <c r="AF162" s="6">
        <f t="shared" si="43"/>
        <v>25075</v>
      </c>
      <c r="AG162" s="10">
        <f t="shared" si="40"/>
        <v>2.033492822966507E-2</v>
      </c>
      <c r="AI162" s="6">
        <f t="shared" si="44"/>
        <v>1233100</v>
      </c>
      <c r="AJ162" s="6">
        <f t="shared" si="45"/>
        <v>20012.40000000014</v>
      </c>
      <c r="AK162" s="10">
        <f t="shared" si="41"/>
        <v>1.6229340686075858E-2</v>
      </c>
      <c r="AM162" s="6">
        <f t="shared" si="46"/>
        <v>1233100</v>
      </c>
      <c r="AN162" s="6">
        <f t="shared" si="47"/>
        <v>25075</v>
      </c>
      <c r="AO162" s="10">
        <f t="shared" si="42"/>
        <v>2.033492822966507E-2</v>
      </c>
    </row>
    <row r="163" spans="1:41" x14ac:dyDescent="0.3">
      <c r="A163" s="3"/>
      <c r="B163" s="3" t="str">
        <f t="shared" si="32"/>
        <v>2183</v>
      </c>
      <c r="C163" s="3">
        <v>119986</v>
      </c>
      <c r="D163" s="3">
        <v>8552183</v>
      </c>
      <c r="E163" s="4" t="s">
        <v>44</v>
      </c>
      <c r="F163" s="4" t="s">
        <v>5</v>
      </c>
      <c r="G163" s="6">
        <v>506</v>
      </c>
      <c r="H163" s="6">
        <v>49400.000000000015</v>
      </c>
      <c r="I163" s="6">
        <v>2189772</v>
      </c>
      <c r="J163" s="6">
        <v>2158090</v>
      </c>
      <c r="K163" s="10">
        <f t="shared" si="33"/>
        <v>2.2559426278169606E-2</v>
      </c>
      <c r="M163" s="6">
        <v>2158090</v>
      </c>
      <c r="N163" s="6">
        <f t="shared" si="34"/>
        <v>0</v>
      </c>
      <c r="O163" s="10">
        <f t="shared" si="35"/>
        <v>0</v>
      </c>
      <c r="P163" s="6">
        <v>-8139.0100000000093</v>
      </c>
      <c r="Q163" s="6">
        <v>8139.0100000000093</v>
      </c>
      <c r="R163" s="6">
        <v>0</v>
      </c>
      <c r="S163" s="6">
        <v>0</v>
      </c>
      <c r="T163" s="6">
        <f t="shared" si="36"/>
        <v>0</v>
      </c>
      <c r="V163" s="6">
        <v>2150968.04</v>
      </c>
      <c r="W163" s="6">
        <f t="shared" si="37"/>
        <v>-7121.9599999999627</v>
      </c>
      <c r="X163" s="10">
        <f t="shared" si="38"/>
        <v>-3.3001218670212838E-3</v>
      </c>
      <c r="Y163" s="6">
        <v>-8139.0100000000093</v>
      </c>
      <c r="Z163" s="6">
        <v>-2651.4399999997113</v>
      </c>
      <c r="AA163" s="6">
        <v>3668.4899999996705</v>
      </c>
      <c r="AB163" s="6">
        <v>0</v>
      </c>
      <c r="AC163" s="6">
        <f t="shared" si="39"/>
        <v>-7121.9600000000501</v>
      </c>
      <c r="AE163" s="6">
        <v>2115080</v>
      </c>
      <c r="AF163" s="6">
        <f t="shared" si="43"/>
        <v>43010</v>
      </c>
      <c r="AG163" s="10">
        <f t="shared" si="40"/>
        <v>2.033492822966507E-2</v>
      </c>
      <c r="AI163" s="6">
        <f t="shared" si="44"/>
        <v>2115080</v>
      </c>
      <c r="AJ163" s="6">
        <f t="shared" si="45"/>
        <v>35888.040000000037</v>
      </c>
      <c r="AK163" s="10">
        <f t="shared" si="41"/>
        <v>1.6967698621328763E-2</v>
      </c>
      <c r="AM163" s="6">
        <f t="shared" si="46"/>
        <v>2115080</v>
      </c>
      <c r="AN163" s="6">
        <f t="shared" si="47"/>
        <v>43010</v>
      </c>
      <c r="AO163" s="10">
        <f t="shared" si="42"/>
        <v>2.033492822966507E-2</v>
      </c>
    </row>
    <row r="164" spans="1:41" x14ac:dyDescent="0.3">
      <c r="A164" s="3"/>
      <c r="B164" s="3" t="str">
        <f t="shared" si="32"/>
        <v>2161</v>
      </c>
      <c r="C164" s="3">
        <v>138818</v>
      </c>
      <c r="D164" s="3">
        <v>8552161</v>
      </c>
      <c r="E164" s="4" t="s">
        <v>135</v>
      </c>
      <c r="F164" s="4" t="s">
        <v>5</v>
      </c>
      <c r="G164" s="6">
        <v>418</v>
      </c>
      <c r="H164" s="6">
        <v>40180</v>
      </c>
      <c r="I164" s="6">
        <v>1788033.3</v>
      </c>
      <c r="J164" s="6">
        <v>1782770</v>
      </c>
      <c r="K164" s="10">
        <f t="shared" si="33"/>
        <v>2.247161727916365E-2</v>
      </c>
      <c r="M164" s="6">
        <v>1782770</v>
      </c>
      <c r="N164" s="6">
        <f t="shared" si="34"/>
        <v>0</v>
      </c>
      <c r="O164" s="10">
        <f t="shared" si="35"/>
        <v>0</v>
      </c>
      <c r="P164" s="6">
        <v>-6723.5300000000279</v>
      </c>
      <c r="Q164" s="6">
        <v>6723.5300000000279</v>
      </c>
      <c r="R164" s="6">
        <v>0</v>
      </c>
      <c r="S164" s="6">
        <v>0</v>
      </c>
      <c r="T164" s="6">
        <f t="shared" si="36"/>
        <v>0</v>
      </c>
      <c r="V164" s="6">
        <v>1776506.9200000002</v>
      </c>
      <c r="W164" s="6">
        <f t="shared" si="37"/>
        <v>-6263.0799999998417</v>
      </c>
      <c r="X164" s="10">
        <f t="shared" si="38"/>
        <v>-3.5131172276849183E-3</v>
      </c>
      <c r="Y164" s="6">
        <v>-6723.5300000000279</v>
      </c>
      <c r="Z164" s="6">
        <v>-2190.3199999998324</v>
      </c>
      <c r="AA164" s="6">
        <v>2650.7699999999236</v>
      </c>
      <c r="AB164" s="6">
        <v>0</v>
      </c>
      <c r="AC164" s="6">
        <f t="shared" si="39"/>
        <v>-6263.0799999999363</v>
      </c>
      <c r="AE164" s="6">
        <v>1747240</v>
      </c>
      <c r="AF164" s="6">
        <f t="shared" si="43"/>
        <v>35530</v>
      </c>
      <c r="AG164" s="10">
        <f t="shared" si="40"/>
        <v>2.033492822966507E-2</v>
      </c>
      <c r="AI164" s="6">
        <f t="shared" si="44"/>
        <v>1747240</v>
      </c>
      <c r="AJ164" s="6">
        <f t="shared" si="45"/>
        <v>29266.920000000158</v>
      </c>
      <c r="AK164" s="10">
        <f t="shared" si="41"/>
        <v>1.675037201529278E-2</v>
      </c>
      <c r="AM164" s="6">
        <f t="shared" si="46"/>
        <v>1747240</v>
      </c>
      <c r="AN164" s="6">
        <f t="shared" si="47"/>
        <v>35530</v>
      </c>
      <c r="AO164" s="10">
        <f t="shared" si="42"/>
        <v>2.033492822966507E-2</v>
      </c>
    </row>
    <row r="165" spans="1:41" x14ac:dyDescent="0.3">
      <c r="A165" s="3"/>
      <c r="B165" s="3" t="str">
        <f t="shared" si="32"/>
        <v>2068</v>
      </c>
      <c r="C165" s="3">
        <v>119936</v>
      </c>
      <c r="D165" s="3">
        <v>8552068</v>
      </c>
      <c r="E165" s="4" t="s">
        <v>26</v>
      </c>
      <c r="F165" s="4" t="s">
        <v>5</v>
      </c>
      <c r="G165" s="6">
        <v>398</v>
      </c>
      <c r="H165" s="6">
        <v>38679.999999999993</v>
      </c>
      <c r="I165" s="6">
        <v>1724808.5</v>
      </c>
      <c r="J165" s="6">
        <v>1697470</v>
      </c>
      <c r="K165" s="10">
        <f t="shared" si="33"/>
        <v>2.2425677981062819E-2</v>
      </c>
      <c r="M165" s="6">
        <v>1697470</v>
      </c>
      <c r="N165" s="6">
        <f t="shared" si="34"/>
        <v>0</v>
      </c>
      <c r="O165" s="10">
        <f t="shared" si="35"/>
        <v>0</v>
      </c>
      <c r="P165" s="6">
        <v>-6401.8300000000745</v>
      </c>
      <c r="Q165" s="6">
        <v>6401.8300000000745</v>
      </c>
      <c r="R165" s="6">
        <v>0</v>
      </c>
      <c r="S165" s="6">
        <v>0</v>
      </c>
      <c r="T165" s="6">
        <f t="shared" si="36"/>
        <v>0</v>
      </c>
      <c r="V165" s="6">
        <v>1691402.12</v>
      </c>
      <c r="W165" s="6">
        <f t="shared" si="37"/>
        <v>-6067.8799999998882</v>
      </c>
      <c r="X165" s="10">
        <f t="shared" si="38"/>
        <v>-3.5746611133038514E-3</v>
      </c>
      <c r="Y165" s="6">
        <v>-6401.8300000000745</v>
      </c>
      <c r="Z165" s="6">
        <v>-2085.5199999997858</v>
      </c>
      <c r="AA165" s="6">
        <v>2419.4699999999275</v>
      </c>
      <c r="AB165" s="6">
        <v>0</v>
      </c>
      <c r="AC165" s="6">
        <f t="shared" si="39"/>
        <v>-6067.8799999999328</v>
      </c>
      <c r="AE165" s="6">
        <v>1663640</v>
      </c>
      <c r="AF165" s="6">
        <f t="shared" si="43"/>
        <v>33830</v>
      </c>
      <c r="AG165" s="10">
        <f t="shared" si="40"/>
        <v>2.033492822966507E-2</v>
      </c>
      <c r="AI165" s="6">
        <f t="shared" si="44"/>
        <v>1663640</v>
      </c>
      <c r="AJ165" s="6">
        <f t="shared" si="45"/>
        <v>27762.120000000112</v>
      </c>
      <c r="AK165" s="10">
        <f t="shared" si="41"/>
        <v>1.6687576639176811E-2</v>
      </c>
      <c r="AM165" s="6">
        <f t="shared" si="46"/>
        <v>1663640</v>
      </c>
      <c r="AN165" s="6">
        <f t="shared" si="47"/>
        <v>33830</v>
      </c>
      <c r="AO165" s="10">
        <f t="shared" si="42"/>
        <v>2.033492822966507E-2</v>
      </c>
    </row>
    <row r="166" spans="1:41" x14ac:dyDescent="0.3">
      <c r="A166" s="3"/>
      <c r="B166" s="3" t="str">
        <f t="shared" si="32"/>
        <v>3999</v>
      </c>
      <c r="C166" s="3">
        <v>188888</v>
      </c>
      <c r="D166" s="3">
        <v>8553999</v>
      </c>
      <c r="E166" s="4" t="s">
        <v>283</v>
      </c>
      <c r="F166" s="4" t="s">
        <v>5</v>
      </c>
      <c r="G166" s="6">
        <v>25</v>
      </c>
      <c r="H166" s="6">
        <v>4686.5914531772532</v>
      </c>
      <c r="I166" s="6">
        <v>214590.50938668361</v>
      </c>
      <c r="J166" s="6">
        <v>214590.50938668361</v>
      </c>
      <c r="K166" s="10">
        <f t="shared" si="33"/>
        <v>2.1839695830779732E-2</v>
      </c>
      <c r="M166" s="6">
        <v>214188.38438668361</v>
      </c>
      <c r="N166" s="6">
        <f t="shared" si="34"/>
        <v>-402.125</v>
      </c>
      <c r="O166" s="10">
        <f t="shared" si="35"/>
        <v>-1.8739179153323443E-3</v>
      </c>
      <c r="P166" s="6">
        <v>-402.125</v>
      </c>
      <c r="Q166" s="6">
        <v>0</v>
      </c>
      <c r="R166" s="6">
        <v>0</v>
      </c>
      <c r="S166" s="6">
        <v>0</v>
      </c>
      <c r="T166" s="6">
        <f t="shared" si="36"/>
        <v>-402.125</v>
      </c>
      <c r="V166" s="6">
        <v>214188.38438668361</v>
      </c>
      <c r="W166" s="6">
        <f t="shared" si="37"/>
        <v>-402.125</v>
      </c>
      <c r="X166" s="10">
        <f t="shared" si="38"/>
        <v>-1.8739179153323443E-3</v>
      </c>
      <c r="Y166" s="6">
        <v>-402.125</v>
      </c>
      <c r="Z166" s="6">
        <v>0</v>
      </c>
      <c r="AA166" s="6">
        <v>0</v>
      </c>
      <c r="AB166" s="6">
        <v>0</v>
      </c>
      <c r="AC166" s="6">
        <f t="shared" si="39"/>
        <v>-402.125</v>
      </c>
      <c r="AE166" s="6">
        <v>208376.79092629036</v>
      </c>
      <c r="AF166" s="6">
        <f t="shared" si="43"/>
        <v>5811.5934603932546</v>
      </c>
      <c r="AG166" s="10">
        <f t="shared" si="40"/>
        <v>2.7889830890278966E-2</v>
      </c>
      <c r="AI166" s="6">
        <f t="shared" si="44"/>
        <v>208376.79092629036</v>
      </c>
      <c r="AJ166" s="6">
        <f t="shared" si="45"/>
        <v>5811.5934603932546</v>
      </c>
      <c r="AK166" s="10">
        <f t="shared" si="41"/>
        <v>2.7889830890278966E-2</v>
      </c>
      <c r="AM166" s="6">
        <f t="shared" si="46"/>
        <v>208376.79092629036</v>
      </c>
      <c r="AN166" s="6">
        <f t="shared" si="47"/>
        <v>6213.7184603932546</v>
      </c>
      <c r="AO166" s="10">
        <f t="shared" si="42"/>
        <v>2.9819628341388793E-2</v>
      </c>
    </row>
    <row r="167" spans="1:41" x14ac:dyDescent="0.3">
      <c r="A167" s="3"/>
      <c r="B167" s="3" t="str">
        <f t="shared" si="32"/>
        <v>2025</v>
      </c>
      <c r="C167" s="3">
        <v>119916</v>
      </c>
      <c r="D167" s="3">
        <v>8552025</v>
      </c>
      <c r="E167" s="4" t="s">
        <v>13</v>
      </c>
      <c r="F167" s="4" t="s">
        <v>5</v>
      </c>
      <c r="G167" s="6">
        <v>213</v>
      </c>
      <c r="H167" s="6">
        <v>20130</v>
      </c>
      <c r="I167" s="6">
        <v>942426.5</v>
      </c>
      <c r="J167" s="6">
        <v>908445</v>
      </c>
      <c r="K167" s="10">
        <f t="shared" si="33"/>
        <v>2.1359755906694051E-2</v>
      </c>
      <c r="M167" s="6">
        <v>908445</v>
      </c>
      <c r="N167" s="6">
        <f t="shared" si="34"/>
        <v>0</v>
      </c>
      <c r="O167" s="10">
        <f t="shared" si="35"/>
        <v>0</v>
      </c>
      <c r="P167" s="6">
        <v>-3426.1049999999814</v>
      </c>
      <c r="Q167" s="6">
        <v>3426.1049999999814</v>
      </c>
      <c r="R167" s="6">
        <v>0</v>
      </c>
      <c r="S167" s="6">
        <v>0</v>
      </c>
      <c r="T167" s="6">
        <f t="shared" si="36"/>
        <v>0</v>
      </c>
      <c r="V167" s="6">
        <v>904182.72</v>
      </c>
      <c r="W167" s="6">
        <f t="shared" si="37"/>
        <v>-4262.2800000000279</v>
      </c>
      <c r="X167" s="10">
        <f t="shared" si="38"/>
        <v>-4.6918415534237387E-3</v>
      </c>
      <c r="Y167" s="6">
        <v>-3426.1049999999814</v>
      </c>
      <c r="Z167" s="6">
        <v>-1116.1199999999953</v>
      </c>
      <c r="AA167" s="6">
        <v>279.94499999996026</v>
      </c>
      <c r="AB167" s="6">
        <v>0</v>
      </c>
      <c r="AC167" s="6">
        <f t="shared" si="39"/>
        <v>-4262.2800000000161</v>
      </c>
      <c r="AE167" s="6">
        <v>890340</v>
      </c>
      <c r="AF167" s="6">
        <f t="shared" si="43"/>
        <v>18105</v>
      </c>
      <c r="AG167" s="10">
        <f t="shared" si="40"/>
        <v>2.033492822966507E-2</v>
      </c>
      <c r="AI167" s="6">
        <f t="shared" si="44"/>
        <v>890340</v>
      </c>
      <c r="AJ167" s="6">
        <f t="shared" si="45"/>
        <v>13842.719999999972</v>
      </c>
      <c r="AK167" s="10">
        <f t="shared" si="41"/>
        <v>1.5547678414987501E-2</v>
      </c>
      <c r="AM167" s="6">
        <f t="shared" si="46"/>
        <v>890340</v>
      </c>
      <c r="AN167" s="6">
        <f t="shared" si="47"/>
        <v>18105</v>
      </c>
      <c r="AO167" s="10">
        <f t="shared" si="42"/>
        <v>2.033492822966507E-2</v>
      </c>
    </row>
    <row r="168" spans="1:41" x14ac:dyDescent="0.3">
      <c r="A168" s="3"/>
      <c r="B168" s="3" t="str">
        <f t="shared" si="32"/>
        <v>2173</v>
      </c>
      <c r="C168" s="3">
        <v>138321</v>
      </c>
      <c r="D168" s="3">
        <v>8552173</v>
      </c>
      <c r="E168" s="4" t="s">
        <v>142</v>
      </c>
      <c r="F168" s="4" t="s">
        <v>5</v>
      </c>
      <c r="G168" s="6">
        <v>190</v>
      </c>
      <c r="H168" s="6">
        <v>17149.999999999996</v>
      </c>
      <c r="I168" s="6">
        <v>815585.41121951211</v>
      </c>
      <c r="J168" s="6">
        <v>811864.45121951215</v>
      </c>
      <c r="K168" s="10">
        <f t="shared" si="33"/>
        <v>2.1027840572033149E-2</v>
      </c>
      <c r="M168" s="6">
        <v>810350</v>
      </c>
      <c r="N168" s="6">
        <f t="shared" si="34"/>
        <v>-1514.4512195121497</v>
      </c>
      <c r="O168" s="10">
        <f t="shared" si="35"/>
        <v>-1.8653991035538912E-3</v>
      </c>
      <c r="P168" s="6">
        <v>-3056.1500000000233</v>
      </c>
      <c r="Q168" s="6">
        <v>1541.6987804878736</v>
      </c>
      <c r="R168" s="6">
        <v>0</v>
      </c>
      <c r="S168" s="6">
        <v>0</v>
      </c>
      <c r="T168" s="6">
        <f t="shared" si="36"/>
        <v>-1514.4512195121497</v>
      </c>
      <c r="V168" s="6">
        <v>808808.30121951213</v>
      </c>
      <c r="W168" s="6">
        <f t="shared" si="37"/>
        <v>-3056.1500000000233</v>
      </c>
      <c r="X168" s="10">
        <f t="shared" si="38"/>
        <v>-3.7643599192073757E-3</v>
      </c>
      <c r="Y168" s="6">
        <v>-3056.1500000000233</v>
      </c>
      <c r="Z168" s="6">
        <v>0</v>
      </c>
      <c r="AA168" s="6">
        <v>0</v>
      </c>
      <c r="AB168" s="6">
        <v>0</v>
      </c>
      <c r="AC168" s="6">
        <f t="shared" si="39"/>
        <v>-3056.1500000000233</v>
      </c>
      <c r="AE168" s="6">
        <v>794200</v>
      </c>
      <c r="AF168" s="6">
        <f t="shared" si="43"/>
        <v>16150</v>
      </c>
      <c r="AG168" s="10">
        <f t="shared" si="40"/>
        <v>2.033492822966507E-2</v>
      </c>
      <c r="AI168" s="6">
        <f t="shared" si="44"/>
        <v>794200</v>
      </c>
      <c r="AJ168" s="6">
        <f t="shared" si="45"/>
        <v>14608.301219512126</v>
      </c>
      <c r="AK168" s="10">
        <f t="shared" si="41"/>
        <v>1.8393731074681601E-2</v>
      </c>
      <c r="AM168" s="6">
        <f t="shared" si="46"/>
        <v>794200</v>
      </c>
      <c r="AN168" s="6">
        <f t="shared" si="47"/>
        <v>17664.45121951215</v>
      </c>
      <c r="AO168" s="10">
        <f t="shared" si="42"/>
        <v>2.2241817199083542E-2</v>
      </c>
    </row>
    <row r="169" spans="1:41" x14ac:dyDescent="0.3">
      <c r="A169" s="3"/>
      <c r="B169" s="3" t="str">
        <f t="shared" si="32"/>
        <v>3059</v>
      </c>
      <c r="C169" s="3">
        <v>138359</v>
      </c>
      <c r="D169" s="3">
        <v>8553059</v>
      </c>
      <c r="E169" s="4" t="s">
        <v>188</v>
      </c>
      <c r="F169" s="4" t="s">
        <v>5</v>
      </c>
      <c r="G169" s="6">
        <v>138</v>
      </c>
      <c r="H169" s="6">
        <v>12849.999999999996</v>
      </c>
      <c r="I169" s="6">
        <v>615412.8905948</v>
      </c>
      <c r="J169" s="6">
        <v>613029.07343800005</v>
      </c>
      <c r="K169" s="10">
        <f t="shared" si="33"/>
        <v>2.0880290608765766E-2</v>
      </c>
      <c r="M169" s="6">
        <v>613029.07343800005</v>
      </c>
      <c r="N169" s="6">
        <f t="shared" si="34"/>
        <v>0</v>
      </c>
      <c r="O169" s="10">
        <f t="shared" si="35"/>
        <v>0</v>
      </c>
      <c r="P169" s="6">
        <v>-2219.7299999999814</v>
      </c>
      <c r="Q169" s="6">
        <v>0</v>
      </c>
      <c r="R169" s="6">
        <v>2219.7300000000046</v>
      </c>
      <c r="S169" s="6">
        <v>0</v>
      </c>
      <c r="T169" s="6">
        <f t="shared" si="36"/>
        <v>2.319211489520967E-11</v>
      </c>
      <c r="V169" s="6">
        <v>612064.89878420008</v>
      </c>
      <c r="W169" s="6">
        <f t="shared" si="37"/>
        <v>-964.17465379997157</v>
      </c>
      <c r="X169" s="10">
        <f t="shared" si="38"/>
        <v>-1.5728041223113138E-3</v>
      </c>
      <c r="Y169" s="6">
        <v>-2219.7299999999814</v>
      </c>
      <c r="Z169" s="6">
        <v>0</v>
      </c>
      <c r="AA169" s="6">
        <v>1255.5553462000039</v>
      </c>
      <c r="AB169" s="6">
        <v>0</v>
      </c>
      <c r="AC169" s="6">
        <f t="shared" si="39"/>
        <v>-964.17465379997748</v>
      </c>
      <c r="AE169" s="6">
        <v>603387.32693600003</v>
      </c>
      <c r="AF169" s="6">
        <f t="shared" si="43"/>
        <v>9641.7465020000236</v>
      </c>
      <c r="AG169" s="10">
        <f t="shared" si="40"/>
        <v>1.5979365279282211E-2</v>
      </c>
      <c r="AI169" s="6">
        <f t="shared" si="44"/>
        <v>603387.32693600003</v>
      </c>
      <c r="AJ169" s="6">
        <f t="shared" si="45"/>
        <v>8677.571848200052</v>
      </c>
      <c r="AK169" s="10">
        <f t="shared" si="41"/>
        <v>1.4381428745387725E-2</v>
      </c>
      <c r="AM169" s="6">
        <f t="shared" si="46"/>
        <v>603387.32693600003</v>
      </c>
      <c r="AN169" s="6">
        <f t="shared" si="47"/>
        <v>9641.7465020000236</v>
      </c>
      <c r="AO169" s="10">
        <f t="shared" si="42"/>
        <v>1.5979365279282211E-2</v>
      </c>
    </row>
    <row r="170" spans="1:41" x14ac:dyDescent="0.3">
      <c r="A170" s="3"/>
      <c r="B170" s="3" t="str">
        <f t="shared" si="32"/>
        <v>3017</v>
      </c>
      <c r="C170" s="3">
        <v>120120</v>
      </c>
      <c r="D170" s="3">
        <v>8553017</v>
      </c>
      <c r="E170" s="4" t="s">
        <v>55</v>
      </c>
      <c r="F170" s="4" t="s">
        <v>5</v>
      </c>
      <c r="G170" s="6">
        <v>193</v>
      </c>
      <c r="H170" s="6">
        <v>17500</v>
      </c>
      <c r="I170" s="6">
        <v>844808</v>
      </c>
      <c r="J170" s="6">
        <v>823145</v>
      </c>
      <c r="K170" s="10">
        <f t="shared" si="33"/>
        <v>2.0714765958655696E-2</v>
      </c>
      <c r="M170" s="6">
        <v>823145</v>
      </c>
      <c r="N170" s="6">
        <f t="shared" si="34"/>
        <v>0</v>
      </c>
      <c r="O170" s="10">
        <f t="shared" si="35"/>
        <v>0</v>
      </c>
      <c r="P170" s="6">
        <v>-3104.4050000000279</v>
      </c>
      <c r="Q170" s="6">
        <v>3104.4050000000279</v>
      </c>
      <c r="R170" s="6">
        <v>0</v>
      </c>
      <c r="S170" s="6">
        <v>0</v>
      </c>
      <c r="T170" s="6">
        <f t="shared" si="36"/>
        <v>0</v>
      </c>
      <c r="V170" s="6">
        <v>819077.92</v>
      </c>
      <c r="W170" s="6">
        <f t="shared" si="37"/>
        <v>-4067.0799999999581</v>
      </c>
      <c r="X170" s="10">
        <f t="shared" si="38"/>
        <v>-4.9409034860200306E-3</v>
      </c>
      <c r="Y170" s="6">
        <v>-3104.4050000000279</v>
      </c>
      <c r="Z170" s="6">
        <v>-1011.3199999999488</v>
      </c>
      <c r="AA170" s="6">
        <v>48.644999999964725</v>
      </c>
      <c r="AB170" s="6">
        <v>0</v>
      </c>
      <c r="AC170" s="6">
        <f t="shared" si="39"/>
        <v>-4067.0800000000122</v>
      </c>
      <c r="AE170" s="6">
        <v>806740</v>
      </c>
      <c r="AF170" s="6">
        <f t="shared" si="43"/>
        <v>16405</v>
      </c>
      <c r="AG170" s="10">
        <f t="shared" si="40"/>
        <v>2.033492822966507E-2</v>
      </c>
      <c r="AI170" s="6">
        <f t="shared" si="44"/>
        <v>806740</v>
      </c>
      <c r="AJ170" s="6">
        <f t="shared" si="45"/>
        <v>12337.920000000042</v>
      </c>
      <c r="AK170" s="10">
        <f t="shared" si="41"/>
        <v>1.5293551825867122E-2</v>
      </c>
      <c r="AM170" s="6">
        <f t="shared" si="46"/>
        <v>806740</v>
      </c>
      <c r="AN170" s="6">
        <f t="shared" si="47"/>
        <v>16405</v>
      </c>
      <c r="AO170" s="10">
        <f t="shared" si="42"/>
        <v>2.033492822966507E-2</v>
      </c>
    </row>
    <row r="171" spans="1:41" x14ac:dyDescent="0.3">
      <c r="A171" s="3"/>
      <c r="B171" s="3" t="str">
        <f t="shared" si="32"/>
        <v>2367</v>
      </c>
      <c r="C171" s="3">
        <v>140725</v>
      </c>
      <c r="D171" s="3">
        <v>8552367</v>
      </c>
      <c r="E171" s="4" t="s">
        <v>164</v>
      </c>
      <c r="F171" s="4" t="s">
        <v>5</v>
      </c>
      <c r="G171" s="6">
        <v>416</v>
      </c>
      <c r="H171" s="6">
        <v>35940.000000000007</v>
      </c>
      <c r="I171" s="6">
        <v>1785789.2687776501</v>
      </c>
      <c r="J171" s="6">
        <v>1774240</v>
      </c>
      <c r="K171" s="10">
        <f t="shared" si="33"/>
        <v>2.0125554917574614E-2</v>
      </c>
      <c r="M171" s="6">
        <v>1774240</v>
      </c>
      <c r="N171" s="6">
        <f t="shared" si="34"/>
        <v>0</v>
      </c>
      <c r="O171" s="10">
        <f t="shared" si="35"/>
        <v>0</v>
      </c>
      <c r="P171" s="6">
        <v>-6691.3600000001024</v>
      </c>
      <c r="Q171" s="6">
        <v>6691.3600000001024</v>
      </c>
      <c r="R171" s="6">
        <v>0</v>
      </c>
      <c r="S171" s="6">
        <v>0</v>
      </c>
      <c r="T171" s="6">
        <f t="shared" si="36"/>
        <v>0</v>
      </c>
      <c r="V171" s="6">
        <v>1767996.44</v>
      </c>
      <c r="W171" s="6">
        <f t="shared" si="37"/>
        <v>-6243.5600000000559</v>
      </c>
      <c r="X171" s="10">
        <f t="shared" si="38"/>
        <v>-3.5190053205880014E-3</v>
      </c>
      <c r="Y171" s="6">
        <v>-6691.3600000001024</v>
      </c>
      <c r="Z171" s="6">
        <v>-2179.839999999851</v>
      </c>
      <c r="AA171" s="6">
        <v>2627.6399999999226</v>
      </c>
      <c r="AB171" s="6">
        <v>0</v>
      </c>
      <c r="AC171" s="6">
        <f t="shared" si="39"/>
        <v>-6243.5600000000304</v>
      </c>
      <c r="AE171" s="6">
        <v>1738880</v>
      </c>
      <c r="AF171" s="6">
        <f t="shared" si="43"/>
        <v>35360</v>
      </c>
      <c r="AG171" s="10">
        <f t="shared" si="40"/>
        <v>2.033492822966507E-2</v>
      </c>
      <c r="AI171" s="6">
        <f t="shared" si="44"/>
        <v>1738880</v>
      </c>
      <c r="AJ171" s="6">
        <f t="shared" si="45"/>
        <v>29116.439999999944</v>
      </c>
      <c r="AK171" s="10">
        <f t="shared" si="41"/>
        <v>1.6744364188443103E-2</v>
      </c>
      <c r="AM171" s="6">
        <f t="shared" si="46"/>
        <v>1738880</v>
      </c>
      <c r="AN171" s="6">
        <f t="shared" si="47"/>
        <v>35360</v>
      </c>
      <c r="AO171" s="10">
        <f t="shared" si="42"/>
        <v>2.033492822966507E-2</v>
      </c>
    </row>
    <row r="172" spans="1:41" x14ac:dyDescent="0.3">
      <c r="A172" s="3"/>
      <c r="B172" s="3" t="str">
        <f t="shared" si="32"/>
        <v>3072</v>
      </c>
      <c r="C172" s="3">
        <v>140910</v>
      </c>
      <c r="D172" s="3">
        <v>8553072</v>
      </c>
      <c r="E172" s="4" t="s">
        <v>192</v>
      </c>
      <c r="F172" s="4" t="s">
        <v>5</v>
      </c>
      <c r="G172" s="6">
        <v>78</v>
      </c>
      <c r="H172" s="6">
        <v>9320.0000000000146</v>
      </c>
      <c r="I172" s="6">
        <v>464733.60897346697</v>
      </c>
      <c r="J172" s="6">
        <v>462485.20897346694</v>
      </c>
      <c r="K172" s="10">
        <f t="shared" si="33"/>
        <v>2.005449965322418E-2</v>
      </c>
      <c r="M172" s="6">
        <v>446587.74735571776</v>
      </c>
      <c r="N172" s="6">
        <f t="shared" si="34"/>
        <v>-15897.461617749184</v>
      </c>
      <c r="O172" s="10">
        <f t="shared" si="35"/>
        <v>-3.4373989285052427E-2</v>
      </c>
      <c r="P172" s="6">
        <v>-1254.6300000000047</v>
      </c>
      <c r="Q172" s="6">
        <v>0</v>
      </c>
      <c r="R172" s="6">
        <v>0</v>
      </c>
      <c r="S172" s="6">
        <v>-14642.831617749154</v>
      </c>
      <c r="T172" s="6">
        <f t="shared" si="36"/>
        <v>-15897.461617749159</v>
      </c>
      <c r="V172" s="6">
        <v>450058.20132830495</v>
      </c>
      <c r="W172" s="6">
        <f t="shared" si="37"/>
        <v>-12427.007645161997</v>
      </c>
      <c r="X172" s="10">
        <f t="shared" si="38"/>
        <v>-2.6870065040015025E-2</v>
      </c>
      <c r="Y172" s="6">
        <v>-1254.6300000000047</v>
      </c>
      <c r="Z172" s="6">
        <v>0</v>
      </c>
      <c r="AA172" s="6">
        <v>0</v>
      </c>
      <c r="AB172" s="6">
        <v>-11172.377645161971</v>
      </c>
      <c r="AC172" s="6">
        <f t="shared" si="39"/>
        <v>-12427.007645161975</v>
      </c>
      <c r="AE172" s="6">
        <v>440981.62936497491</v>
      </c>
      <c r="AF172" s="6">
        <f t="shared" si="43"/>
        <v>5606.117990742845</v>
      </c>
      <c r="AG172" s="10">
        <f t="shared" si="40"/>
        <v>1.27128152681004E-2</v>
      </c>
      <c r="AI172" s="6">
        <f t="shared" si="44"/>
        <v>440981.62936497491</v>
      </c>
      <c r="AJ172" s="6">
        <f t="shared" si="45"/>
        <v>9076.5719633300323</v>
      </c>
      <c r="AK172" s="10">
        <f t="shared" si="41"/>
        <v>2.0582653242042153E-2</v>
      </c>
      <c r="AM172" s="6">
        <f t="shared" si="46"/>
        <v>440981.62936497491</v>
      </c>
      <c r="AN172" s="6">
        <f t="shared" si="47"/>
        <v>21503.579608492029</v>
      </c>
      <c r="AO172" s="10">
        <f t="shared" si="42"/>
        <v>4.8762982801478026E-2</v>
      </c>
    </row>
    <row r="173" spans="1:41" x14ac:dyDescent="0.3">
      <c r="A173" s="3"/>
      <c r="B173" s="3" t="str">
        <f t="shared" si="32"/>
        <v>2055</v>
      </c>
      <c r="C173" s="3">
        <v>140315</v>
      </c>
      <c r="D173" s="3">
        <v>8552055</v>
      </c>
      <c r="E173" s="4" t="s">
        <v>115</v>
      </c>
      <c r="F173" s="4" t="s">
        <v>5</v>
      </c>
      <c r="G173" s="6">
        <v>400</v>
      </c>
      <c r="H173" s="6">
        <v>34071.959798994983</v>
      </c>
      <c r="I173" s="6">
        <v>1711652.21</v>
      </c>
      <c r="J173" s="6">
        <v>1706000</v>
      </c>
      <c r="K173" s="10">
        <f t="shared" si="33"/>
        <v>1.9905889525883874E-2</v>
      </c>
      <c r="M173" s="6">
        <v>1706000</v>
      </c>
      <c r="N173" s="6">
        <f t="shared" si="34"/>
        <v>0</v>
      </c>
      <c r="O173" s="10">
        <f t="shared" si="35"/>
        <v>0</v>
      </c>
      <c r="P173" s="6">
        <v>-6434</v>
      </c>
      <c r="Q173" s="6">
        <v>6434</v>
      </c>
      <c r="R173" s="6">
        <v>0</v>
      </c>
      <c r="S173" s="6">
        <v>0</v>
      </c>
      <c r="T173" s="6">
        <f t="shared" si="36"/>
        <v>0</v>
      </c>
      <c r="V173" s="6">
        <v>1699912.5999999999</v>
      </c>
      <c r="W173" s="6">
        <f t="shared" si="37"/>
        <v>-6087.4000000001397</v>
      </c>
      <c r="X173" s="10">
        <f t="shared" si="38"/>
        <v>-3.5682297772568227E-3</v>
      </c>
      <c r="Y173" s="6">
        <v>-6434</v>
      </c>
      <c r="Z173" s="6">
        <v>-2096</v>
      </c>
      <c r="AA173" s="6">
        <v>2442.5999999999258</v>
      </c>
      <c r="AB173" s="6">
        <v>0</v>
      </c>
      <c r="AC173" s="6">
        <f t="shared" si="39"/>
        <v>-6087.4000000000742</v>
      </c>
      <c r="AE173" s="6">
        <v>1672000</v>
      </c>
      <c r="AF173" s="6">
        <f t="shared" si="43"/>
        <v>34000</v>
      </c>
      <c r="AG173" s="10">
        <f t="shared" si="40"/>
        <v>2.033492822966507E-2</v>
      </c>
      <c r="AI173" s="6">
        <f t="shared" si="44"/>
        <v>1672000</v>
      </c>
      <c r="AJ173" s="6">
        <f t="shared" si="45"/>
        <v>27912.59999999986</v>
      </c>
      <c r="AK173" s="10">
        <f t="shared" si="41"/>
        <v>1.6694138755980779E-2</v>
      </c>
      <c r="AM173" s="6">
        <f t="shared" si="46"/>
        <v>1672000</v>
      </c>
      <c r="AN173" s="6">
        <f t="shared" si="47"/>
        <v>34000</v>
      </c>
      <c r="AO173" s="10">
        <f t="shared" si="42"/>
        <v>2.033492822966507E-2</v>
      </c>
    </row>
    <row r="174" spans="1:41" x14ac:dyDescent="0.3">
      <c r="A174" s="3"/>
      <c r="B174" s="3" t="str">
        <f t="shared" si="32"/>
        <v>2032</v>
      </c>
      <c r="C174" s="3">
        <v>119921</v>
      </c>
      <c r="D174" s="3">
        <v>8552032</v>
      </c>
      <c r="E174" s="4" t="s">
        <v>16</v>
      </c>
      <c r="F174" s="4" t="s">
        <v>5</v>
      </c>
      <c r="G174" s="6">
        <v>402</v>
      </c>
      <c r="H174" s="6">
        <v>34289.999999999993</v>
      </c>
      <c r="I174" s="6">
        <v>1740044</v>
      </c>
      <c r="J174" s="6">
        <v>1714530</v>
      </c>
      <c r="K174" s="10">
        <f t="shared" si="33"/>
        <v>1.9706398229010297E-2</v>
      </c>
      <c r="M174" s="6">
        <v>1714530</v>
      </c>
      <c r="N174" s="6">
        <f t="shared" si="34"/>
        <v>0</v>
      </c>
      <c r="O174" s="10">
        <f t="shared" si="35"/>
        <v>0</v>
      </c>
      <c r="P174" s="6">
        <v>-6466.1699999999255</v>
      </c>
      <c r="Q174" s="6">
        <v>6466.1699999999255</v>
      </c>
      <c r="R174" s="6">
        <v>0</v>
      </c>
      <c r="S174" s="6">
        <v>0</v>
      </c>
      <c r="T174" s="6">
        <f t="shared" si="36"/>
        <v>0</v>
      </c>
      <c r="V174" s="6">
        <v>1708423.08</v>
      </c>
      <c r="W174" s="6">
        <f t="shared" si="37"/>
        <v>-6106.9199999999255</v>
      </c>
      <c r="X174" s="10">
        <f t="shared" si="38"/>
        <v>-3.5618624346030257E-3</v>
      </c>
      <c r="Y174" s="6">
        <v>-6466.1699999999255</v>
      </c>
      <c r="Z174" s="6">
        <v>-2106.4799999999814</v>
      </c>
      <c r="AA174" s="6">
        <v>2465.7299999999273</v>
      </c>
      <c r="AB174" s="6">
        <v>0</v>
      </c>
      <c r="AC174" s="6">
        <f t="shared" si="39"/>
        <v>-6106.9199999999801</v>
      </c>
      <c r="AE174" s="6">
        <v>1680360</v>
      </c>
      <c r="AF174" s="6">
        <f t="shared" si="43"/>
        <v>34170</v>
      </c>
      <c r="AG174" s="10">
        <f t="shared" si="40"/>
        <v>2.033492822966507E-2</v>
      </c>
      <c r="AI174" s="6">
        <f t="shared" si="44"/>
        <v>1680360</v>
      </c>
      <c r="AJ174" s="6">
        <f t="shared" si="45"/>
        <v>28063.080000000075</v>
      </c>
      <c r="AK174" s="10">
        <f t="shared" si="41"/>
        <v>1.6700635578090452E-2</v>
      </c>
      <c r="AM174" s="6">
        <f t="shared" si="46"/>
        <v>1680360</v>
      </c>
      <c r="AN174" s="6">
        <f t="shared" si="47"/>
        <v>34170</v>
      </c>
      <c r="AO174" s="10">
        <f t="shared" si="42"/>
        <v>2.033492822966507E-2</v>
      </c>
    </row>
    <row r="175" spans="1:41" x14ac:dyDescent="0.3">
      <c r="A175" s="3"/>
      <c r="B175" s="3" t="str">
        <f t="shared" si="32"/>
        <v>2383</v>
      </c>
      <c r="C175" s="3">
        <v>143609</v>
      </c>
      <c r="D175" s="3">
        <v>8552383</v>
      </c>
      <c r="E175" s="4" t="s">
        <v>171</v>
      </c>
      <c r="F175" s="4" t="s">
        <v>5</v>
      </c>
      <c r="G175" s="6">
        <v>208</v>
      </c>
      <c r="H175" s="6">
        <v>17370</v>
      </c>
      <c r="I175" s="6">
        <v>892729.03929236508</v>
      </c>
      <c r="J175" s="6">
        <v>887465.73929236503</v>
      </c>
      <c r="K175" s="10">
        <f t="shared" si="33"/>
        <v>1.9457191639882788E-2</v>
      </c>
      <c r="M175" s="6">
        <v>887120</v>
      </c>
      <c r="N175" s="6">
        <f t="shared" si="34"/>
        <v>-345.73929236503318</v>
      </c>
      <c r="O175" s="10">
        <f t="shared" si="35"/>
        <v>-3.8958043906090834E-4</v>
      </c>
      <c r="P175" s="6">
        <v>-3345.6800000000512</v>
      </c>
      <c r="Q175" s="6">
        <v>2999.9407076351345</v>
      </c>
      <c r="R175" s="6">
        <v>0</v>
      </c>
      <c r="S175" s="6">
        <v>0</v>
      </c>
      <c r="T175" s="6">
        <f t="shared" si="36"/>
        <v>-345.73929236491676</v>
      </c>
      <c r="V175" s="6">
        <v>884120.05929236487</v>
      </c>
      <c r="W175" s="6">
        <f t="shared" si="37"/>
        <v>-3345.6800000001676</v>
      </c>
      <c r="X175" s="10">
        <f t="shared" si="38"/>
        <v>-3.7699258144521714E-3</v>
      </c>
      <c r="Y175" s="6">
        <v>-3345.6800000000512</v>
      </c>
      <c r="Z175" s="6">
        <v>0</v>
      </c>
      <c r="AA175" s="6">
        <v>0</v>
      </c>
      <c r="AB175" s="6">
        <v>0</v>
      </c>
      <c r="AC175" s="6">
        <f t="shared" si="39"/>
        <v>-3345.6800000000512</v>
      </c>
      <c r="AE175" s="6">
        <v>869440</v>
      </c>
      <c r="AF175" s="6">
        <f t="shared" si="43"/>
        <v>17680</v>
      </c>
      <c r="AG175" s="10">
        <f t="shared" si="40"/>
        <v>2.033492822966507E-2</v>
      </c>
      <c r="AI175" s="6">
        <f t="shared" si="44"/>
        <v>869440</v>
      </c>
      <c r="AJ175" s="6">
        <f t="shared" si="45"/>
        <v>14680.059292364866</v>
      </c>
      <c r="AK175" s="10">
        <f t="shared" si="41"/>
        <v>1.6884499554155392E-2</v>
      </c>
      <c r="AM175" s="6">
        <f t="shared" si="46"/>
        <v>869440</v>
      </c>
      <c r="AN175" s="6">
        <f t="shared" si="47"/>
        <v>18025.739292365033</v>
      </c>
      <c r="AO175" s="10">
        <f t="shared" si="42"/>
        <v>2.07325856785575E-2</v>
      </c>
    </row>
    <row r="176" spans="1:41" x14ac:dyDescent="0.3">
      <c r="A176" s="3"/>
      <c r="B176" s="3" t="str">
        <f t="shared" si="32"/>
        <v>2034</v>
      </c>
      <c r="C176" s="3">
        <v>144108</v>
      </c>
      <c r="D176" s="3">
        <v>8552034</v>
      </c>
      <c r="E176" s="4" t="s">
        <v>109</v>
      </c>
      <c r="F176" s="4" t="s">
        <v>5</v>
      </c>
      <c r="G176" s="6">
        <v>86</v>
      </c>
      <c r="H176" s="6">
        <v>9660</v>
      </c>
      <c r="I176" s="6">
        <v>498173.56395705685</v>
      </c>
      <c r="J176" s="6">
        <v>497233.32395705685</v>
      </c>
      <c r="K176" s="10">
        <f t="shared" si="33"/>
        <v>1.9390832229774248E-2</v>
      </c>
      <c r="M176" s="6">
        <v>460186.47608369909</v>
      </c>
      <c r="N176" s="6">
        <f t="shared" si="34"/>
        <v>-37046.847873357765</v>
      </c>
      <c r="O176" s="10">
        <f t="shared" si="35"/>
        <v>-7.4505963475121562E-2</v>
      </c>
      <c r="P176" s="6">
        <v>-1383.3099999999977</v>
      </c>
      <c r="Q176" s="6">
        <v>0</v>
      </c>
      <c r="R176" s="6">
        <v>0</v>
      </c>
      <c r="S176" s="6">
        <v>-35663.537873357818</v>
      </c>
      <c r="T176" s="6">
        <f t="shared" si="36"/>
        <v>-37046.847873357816</v>
      </c>
      <c r="V176" s="6">
        <v>463904.87517360807</v>
      </c>
      <c r="W176" s="6">
        <f t="shared" si="37"/>
        <v>-33328.448783448781</v>
      </c>
      <c r="X176" s="10">
        <f t="shared" si="38"/>
        <v>-6.7027785905852053E-2</v>
      </c>
      <c r="Y176" s="6">
        <v>-1383.3099999999977</v>
      </c>
      <c r="Z176" s="6">
        <v>0</v>
      </c>
      <c r="AA176" s="6">
        <v>0</v>
      </c>
      <c r="AB176" s="6">
        <v>-31945.138783448871</v>
      </c>
      <c r="AC176" s="6">
        <f t="shared" si="39"/>
        <v>-33328.448783448868</v>
      </c>
      <c r="AE176" s="6">
        <v>454179.83136800001</v>
      </c>
      <c r="AF176" s="6">
        <f t="shared" si="43"/>
        <v>6006.6447156990762</v>
      </c>
      <c r="AG176" s="10">
        <f t="shared" si="40"/>
        <v>1.3225256387116366E-2</v>
      </c>
      <c r="AI176" s="6">
        <f t="shared" si="44"/>
        <v>454179.83136800001</v>
      </c>
      <c r="AJ176" s="6">
        <f t="shared" si="45"/>
        <v>9725.0438056080602</v>
      </c>
      <c r="AK176" s="10">
        <f t="shared" si="41"/>
        <v>2.1412319821239104E-2</v>
      </c>
      <c r="AM176" s="6">
        <f t="shared" si="46"/>
        <v>454179.83136800001</v>
      </c>
      <c r="AN176" s="6">
        <f t="shared" si="47"/>
        <v>43053.492589056841</v>
      </c>
      <c r="AO176" s="10">
        <f t="shared" si="42"/>
        <v>9.4793933185845655E-2</v>
      </c>
    </row>
    <row r="177" spans="1:41" x14ac:dyDescent="0.3">
      <c r="A177" s="3"/>
      <c r="B177" s="3" t="str">
        <f t="shared" si="32"/>
        <v>3067</v>
      </c>
      <c r="C177" s="3">
        <v>140095</v>
      </c>
      <c r="D177" s="3">
        <v>8553067</v>
      </c>
      <c r="E177" s="4" t="s">
        <v>190</v>
      </c>
      <c r="F177" s="4" t="s">
        <v>5</v>
      </c>
      <c r="G177" s="6">
        <v>138</v>
      </c>
      <c r="H177" s="6">
        <v>12639.999999999996</v>
      </c>
      <c r="I177" s="6">
        <v>658757.95794392517</v>
      </c>
      <c r="J177" s="6">
        <v>656458.45794392517</v>
      </c>
      <c r="K177" s="10">
        <f t="shared" si="33"/>
        <v>1.9187623993873543E-2</v>
      </c>
      <c r="M177" s="6">
        <v>644265.42208357749</v>
      </c>
      <c r="N177" s="6">
        <f t="shared" si="34"/>
        <v>-12193.035860347678</v>
      </c>
      <c r="O177" s="10">
        <f t="shared" si="35"/>
        <v>-1.8573964144718524E-2</v>
      </c>
      <c r="P177" s="6">
        <v>-2219.7299999999814</v>
      </c>
      <c r="Q177" s="6">
        <v>0</v>
      </c>
      <c r="R177" s="6">
        <v>0</v>
      </c>
      <c r="S177" s="6">
        <v>-9973.3058603476402</v>
      </c>
      <c r="T177" s="6">
        <f t="shared" si="36"/>
        <v>-12193.035860347622</v>
      </c>
      <c r="V177" s="6">
        <v>650813.81284007791</v>
      </c>
      <c r="W177" s="6">
        <f t="shared" si="37"/>
        <v>-5644.6451038472587</v>
      </c>
      <c r="X177" s="10">
        <f t="shared" si="38"/>
        <v>-8.5986326103965373E-3</v>
      </c>
      <c r="Y177" s="6">
        <v>-2219.7299999999814</v>
      </c>
      <c r="Z177" s="6">
        <v>0</v>
      </c>
      <c r="AA177" s="6">
        <v>0</v>
      </c>
      <c r="AB177" s="6">
        <v>-3424.9151038472401</v>
      </c>
      <c r="AC177" s="6">
        <f t="shared" si="39"/>
        <v>-5644.6451038472214</v>
      </c>
      <c r="AE177" s="6">
        <v>633687.25237849937</v>
      </c>
      <c r="AF177" s="6">
        <f t="shared" si="43"/>
        <v>10578.169705078122</v>
      </c>
      <c r="AG177" s="10">
        <f t="shared" si="40"/>
        <v>1.6693044818834095E-2</v>
      </c>
      <c r="AI177" s="6">
        <f t="shared" si="44"/>
        <v>633687.25237849937</v>
      </c>
      <c r="AJ177" s="6">
        <f t="shared" si="45"/>
        <v>17126.560461578541</v>
      </c>
      <c r="AK177" s="10">
        <f t="shared" si="41"/>
        <v>2.7026834447584722E-2</v>
      </c>
      <c r="AM177" s="6">
        <f t="shared" si="46"/>
        <v>633687.25237849937</v>
      </c>
      <c r="AN177" s="6">
        <f t="shared" si="47"/>
        <v>22771.2055654258</v>
      </c>
      <c r="AO177" s="10">
        <f t="shared" si="42"/>
        <v>3.5934454227942447E-2</v>
      </c>
    </row>
    <row r="178" spans="1:41" x14ac:dyDescent="0.3">
      <c r="A178" s="3"/>
      <c r="B178" s="3" t="str">
        <f t="shared" si="32"/>
        <v>2333</v>
      </c>
      <c r="C178" s="3">
        <v>139739</v>
      </c>
      <c r="D178" s="3">
        <v>8552333</v>
      </c>
      <c r="E178" s="4" t="s">
        <v>157</v>
      </c>
      <c r="F178" s="4" t="s">
        <v>5</v>
      </c>
      <c r="G178" s="6">
        <v>424</v>
      </c>
      <c r="H178" s="6">
        <v>34317.76722090262</v>
      </c>
      <c r="I178" s="6">
        <v>1814627.6</v>
      </c>
      <c r="J178" s="6">
        <v>1808360</v>
      </c>
      <c r="K178" s="10">
        <f t="shared" si="33"/>
        <v>1.8911741021079266E-2</v>
      </c>
      <c r="M178" s="6">
        <v>1808360</v>
      </c>
      <c r="N178" s="6">
        <f t="shared" si="34"/>
        <v>0</v>
      </c>
      <c r="O178" s="10">
        <f t="shared" si="35"/>
        <v>0</v>
      </c>
      <c r="P178" s="6">
        <v>-6820.0400000000373</v>
      </c>
      <c r="Q178" s="6">
        <v>6820.0400000000373</v>
      </c>
      <c r="R178" s="6">
        <v>0</v>
      </c>
      <c r="S178" s="6">
        <v>0</v>
      </c>
      <c r="T178" s="6">
        <f t="shared" si="36"/>
        <v>0</v>
      </c>
      <c r="V178" s="6">
        <v>1802038.3599999999</v>
      </c>
      <c r="W178" s="6">
        <f t="shared" si="37"/>
        <v>-6321.6400000001304</v>
      </c>
      <c r="X178" s="10">
        <f t="shared" si="38"/>
        <v>-3.4957862372537161E-3</v>
      </c>
      <c r="Y178" s="6">
        <v>-6820.0400000000373</v>
      </c>
      <c r="Z178" s="6">
        <v>-2221.7599999997765</v>
      </c>
      <c r="AA178" s="6">
        <v>2720.1599999997297</v>
      </c>
      <c r="AB178" s="6">
        <v>0</v>
      </c>
      <c r="AC178" s="6">
        <f t="shared" si="39"/>
        <v>-6321.640000000084</v>
      </c>
      <c r="AE178" s="6">
        <v>1772320</v>
      </c>
      <c r="AF178" s="6">
        <f t="shared" si="43"/>
        <v>36040</v>
      </c>
      <c r="AG178" s="10">
        <f t="shared" si="40"/>
        <v>2.033492822966507E-2</v>
      </c>
      <c r="AI178" s="6">
        <f t="shared" si="44"/>
        <v>1772320</v>
      </c>
      <c r="AJ178" s="6">
        <f t="shared" si="45"/>
        <v>29718.35999999987</v>
      </c>
      <c r="AK178" s="10">
        <f t="shared" si="41"/>
        <v>1.6768055430170549E-2</v>
      </c>
      <c r="AM178" s="6">
        <f t="shared" si="46"/>
        <v>1772320</v>
      </c>
      <c r="AN178" s="6">
        <f t="shared" si="47"/>
        <v>36040</v>
      </c>
      <c r="AO178" s="10">
        <f t="shared" si="42"/>
        <v>2.033492822966507E-2</v>
      </c>
    </row>
    <row r="179" spans="1:41" x14ac:dyDescent="0.3">
      <c r="A179" s="3"/>
      <c r="B179" s="3" t="str">
        <f t="shared" si="32"/>
        <v>3070</v>
      </c>
      <c r="C179" s="3">
        <v>120153</v>
      </c>
      <c r="D179" s="3">
        <v>8553070</v>
      </c>
      <c r="E179" s="4" t="s">
        <v>71</v>
      </c>
      <c r="F179" s="4" t="s">
        <v>5</v>
      </c>
      <c r="G179" s="6">
        <v>528</v>
      </c>
      <c r="H179" s="6">
        <v>43159.999999999971</v>
      </c>
      <c r="I179" s="6">
        <v>2287690</v>
      </c>
      <c r="J179" s="6">
        <v>2251920</v>
      </c>
      <c r="K179" s="10">
        <f t="shared" si="33"/>
        <v>1.8866192534827696E-2</v>
      </c>
      <c r="M179" s="6">
        <v>2251920</v>
      </c>
      <c r="N179" s="6">
        <f t="shared" si="34"/>
        <v>0</v>
      </c>
      <c r="O179" s="10">
        <f t="shared" si="35"/>
        <v>0</v>
      </c>
      <c r="P179" s="6">
        <v>-8492.8800000001211</v>
      </c>
      <c r="Q179" s="6">
        <v>8492.8800000001211</v>
      </c>
      <c r="R179" s="6">
        <v>0</v>
      </c>
      <c r="S179" s="6">
        <v>0</v>
      </c>
      <c r="T179" s="6">
        <f t="shared" si="36"/>
        <v>0</v>
      </c>
      <c r="V179" s="6">
        <v>2244583.3199999998</v>
      </c>
      <c r="W179" s="6">
        <f t="shared" si="37"/>
        <v>-7336.6800000001676</v>
      </c>
      <c r="X179" s="10">
        <f t="shared" si="38"/>
        <v>-3.2579665352233506E-3</v>
      </c>
      <c r="Y179" s="6">
        <v>-8492.8800000001211</v>
      </c>
      <c r="Z179" s="6">
        <v>-2766.7199999999721</v>
      </c>
      <c r="AA179" s="6">
        <v>3922.9200000001442</v>
      </c>
      <c r="AB179" s="6">
        <v>0</v>
      </c>
      <c r="AC179" s="6">
        <f t="shared" si="39"/>
        <v>-7336.6799999999494</v>
      </c>
      <c r="AE179" s="6">
        <v>2207040</v>
      </c>
      <c r="AF179" s="6">
        <f t="shared" si="43"/>
        <v>44880</v>
      </c>
      <c r="AG179" s="10">
        <f t="shared" si="40"/>
        <v>2.033492822966507E-2</v>
      </c>
      <c r="AI179" s="6">
        <f t="shared" si="44"/>
        <v>2207040</v>
      </c>
      <c r="AJ179" s="6">
        <f t="shared" si="45"/>
        <v>37543.319999999832</v>
      </c>
      <c r="AK179" s="10">
        <f t="shared" si="41"/>
        <v>1.7010711178773303E-2</v>
      </c>
      <c r="AM179" s="6">
        <f t="shared" si="46"/>
        <v>2207040</v>
      </c>
      <c r="AN179" s="6">
        <f t="shared" si="47"/>
        <v>44880</v>
      </c>
      <c r="AO179" s="10">
        <f t="shared" si="42"/>
        <v>2.033492822966507E-2</v>
      </c>
    </row>
    <row r="180" spans="1:41" x14ac:dyDescent="0.3">
      <c r="A180" s="3"/>
      <c r="B180" s="3" t="str">
        <f t="shared" si="32"/>
        <v>2017</v>
      </c>
      <c r="C180" s="3">
        <v>119910</v>
      </c>
      <c r="D180" s="3">
        <v>8552017</v>
      </c>
      <c r="E180" s="4" t="s">
        <v>8</v>
      </c>
      <c r="F180" s="4" t="s">
        <v>5</v>
      </c>
      <c r="G180" s="6">
        <v>94</v>
      </c>
      <c r="H180" s="6">
        <v>9660</v>
      </c>
      <c r="I180" s="6">
        <v>518905.67523635854</v>
      </c>
      <c r="J180" s="6">
        <v>511186.67523635854</v>
      </c>
      <c r="K180" s="10">
        <f t="shared" si="33"/>
        <v>1.8616100114148732E-2</v>
      </c>
      <c r="M180" s="6">
        <v>496828.46235788037</v>
      </c>
      <c r="N180" s="6">
        <f t="shared" si="34"/>
        <v>-14358.212878478167</v>
      </c>
      <c r="O180" s="10">
        <f t="shared" si="35"/>
        <v>-2.8088003021282445E-2</v>
      </c>
      <c r="P180" s="6">
        <v>-1511.9899999999907</v>
      </c>
      <c r="Q180" s="6">
        <v>0</v>
      </c>
      <c r="R180" s="6">
        <v>0</v>
      </c>
      <c r="S180" s="6">
        <v>-12846.222878478195</v>
      </c>
      <c r="T180" s="6">
        <f t="shared" si="36"/>
        <v>-14358.212878478185</v>
      </c>
      <c r="V180" s="6">
        <v>501088.20749371109</v>
      </c>
      <c r="W180" s="6">
        <f t="shared" si="37"/>
        <v>-10098.467742647452</v>
      </c>
      <c r="X180" s="10">
        <f t="shared" si="38"/>
        <v>-1.975495104205954E-2</v>
      </c>
      <c r="Y180" s="6">
        <v>-1511.9899999999907</v>
      </c>
      <c r="Z180" s="6">
        <v>0</v>
      </c>
      <c r="AA180" s="6">
        <v>0</v>
      </c>
      <c r="AB180" s="6">
        <v>-8586.4777426474884</v>
      </c>
      <c r="AC180" s="6">
        <f t="shared" si="39"/>
        <v>-10098.467742647479</v>
      </c>
      <c r="AE180" s="6">
        <v>489947.33557092771</v>
      </c>
      <c r="AF180" s="6">
        <f t="shared" si="43"/>
        <v>6881.1267869526637</v>
      </c>
      <c r="AG180" s="10">
        <f t="shared" si="40"/>
        <v>1.4044625385979899E-2</v>
      </c>
      <c r="AI180" s="6">
        <f t="shared" si="44"/>
        <v>489947.33557092771</v>
      </c>
      <c r="AJ180" s="6">
        <f t="shared" si="45"/>
        <v>11140.871922783379</v>
      </c>
      <c r="AK180" s="10">
        <f t="shared" si="41"/>
        <v>2.2738917254853729E-2</v>
      </c>
      <c r="AM180" s="6">
        <f t="shared" si="46"/>
        <v>489947.33557092771</v>
      </c>
      <c r="AN180" s="6">
        <f t="shared" si="47"/>
        <v>21239.339665430831</v>
      </c>
      <c r="AO180" s="10">
        <f t="shared" si="42"/>
        <v>4.3350250370646409E-2</v>
      </c>
    </row>
    <row r="181" spans="1:41" x14ac:dyDescent="0.3">
      <c r="A181" s="3"/>
      <c r="B181" s="3" t="str">
        <f t="shared" si="32"/>
        <v>3336</v>
      </c>
      <c r="C181" s="3">
        <v>142724</v>
      </c>
      <c r="D181" s="3">
        <v>8553336</v>
      </c>
      <c r="E181" s="4" t="s">
        <v>221</v>
      </c>
      <c r="F181" s="4" t="s">
        <v>5</v>
      </c>
      <c r="G181" s="6">
        <v>208</v>
      </c>
      <c r="H181" s="6">
        <v>16349.999999999998</v>
      </c>
      <c r="I181" s="6">
        <v>890687.85</v>
      </c>
      <c r="J181" s="6">
        <v>887120</v>
      </c>
      <c r="K181" s="10">
        <f t="shared" si="33"/>
        <v>1.8356599340610742E-2</v>
      </c>
      <c r="M181" s="6">
        <v>887120</v>
      </c>
      <c r="N181" s="6">
        <f t="shared" si="34"/>
        <v>0</v>
      </c>
      <c r="O181" s="10">
        <f t="shared" si="35"/>
        <v>0</v>
      </c>
      <c r="P181" s="6">
        <v>-3345.6800000000512</v>
      </c>
      <c r="Q181" s="6">
        <v>3345.6799999999348</v>
      </c>
      <c r="R181" s="6">
        <v>0</v>
      </c>
      <c r="S181" s="6">
        <v>0</v>
      </c>
      <c r="T181" s="6">
        <f t="shared" si="36"/>
        <v>-1.1641532182693481E-10</v>
      </c>
      <c r="V181" s="6">
        <v>882906.52</v>
      </c>
      <c r="W181" s="6">
        <f t="shared" si="37"/>
        <v>-4213.4799999999814</v>
      </c>
      <c r="X181" s="10">
        <f t="shared" si="38"/>
        <v>-4.7496167373072204E-3</v>
      </c>
      <c r="Y181" s="6">
        <v>-3345.6800000000512</v>
      </c>
      <c r="Z181" s="6">
        <v>-1089.9200000000419</v>
      </c>
      <c r="AA181" s="6">
        <v>222.1199999999593</v>
      </c>
      <c r="AB181" s="6">
        <v>0</v>
      </c>
      <c r="AC181" s="6">
        <f t="shared" si="39"/>
        <v>-4213.4800000001342</v>
      </c>
      <c r="AE181" s="6">
        <v>869440</v>
      </c>
      <c r="AF181" s="6">
        <f t="shared" si="43"/>
        <v>17680</v>
      </c>
      <c r="AG181" s="10">
        <f t="shared" si="40"/>
        <v>2.033492822966507E-2</v>
      </c>
      <c r="AI181" s="6">
        <f t="shared" si="44"/>
        <v>869440</v>
      </c>
      <c r="AJ181" s="6">
        <f t="shared" si="45"/>
        <v>13466.520000000019</v>
      </c>
      <c r="AK181" s="10">
        <f t="shared" si="41"/>
        <v>1.5488728376886293E-2</v>
      </c>
      <c r="AM181" s="6">
        <f t="shared" si="46"/>
        <v>869440</v>
      </c>
      <c r="AN181" s="6">
        <f t="shared" si="47"/>
        <v>17680</v>
      </c>
      <c r="AO181" s="10">
        <f t="shared" si="42"/>
        <v>2.033492822966507E-2</v>
      </c>
    </row>
    <row r="182" spans="1:41" x14ac:dyDescent="0.3">
      <c r="A182" s="3"/>
      <c r="B182" s="3" t="str">
        <f t="shared" si="32"/>
        <v>2053</v>
      </c>
      <c r="C182" s="3">
        <v>119932</v>
      </c>
      <c r="D182" s="3">
        <v>8552053</v>
      </c>
      <c r="E182" s="4" t="s">
        <v>24</v>
      </c>
      <c r="F182" s="4" t="s">
        <v>5</v>
      </c>
      <c r="G182" s="6">
        <v>210</v>
      </c>
      <c r="H182" s="6">
        <v>16610.000000000004</v>
      </c>
      <c r="I182" s="6">
        <v>909594</v>
      </c>
      <c r="J182" s="6">
        <v>895650</v>
      </c>
      <c r="K182" s="10">
        <f t="shared" si="33"/>
        <v>1.8260894421027407E-2</v>
      </c>
      <c r="M182" s="6">
        <v>895650</v>
      </c>
      <c r="N182" s="6">
        <f t="shared" si="34"/>
        <v>0</v>
      </c>
      <c r="O182" s="10">
        <f t="shared" si="35"/>
        <v>0</v>
      </c>
      <c r="P182" s="6">
        <v>-3377.8499999999767</v>
      </c>
      <c r="Q182" s="6">
        <v>3377.8499999999767</v>
      </c>
      <c r="R182" s="6">
        <v>0</v>
      </c>
      <c r="S182" s="6">
        <v>0</v>
      </c>
      <c r="T182" s="6">
        <f t="shared" si="36"/>
        <v>0</v>
      </c>
      <c r="V182" s="6">
        <v>891417</v>
      </c>
      <c r="W182" s="6">
        <f t="shared" si="37"/>
        <v>-4233</v>
      </c>
      <c r="X182" s="10">
        <f t="shared" si="38"/>
        <v>-4.7261765198459219E-3</v>
      </c>
      <c r="Y182" s="6">
        <v>-3377.8499999999767</v>
      </c>
      <c r="Z182" s="6">
        <v>-1100.4000000000233</v>
      </c>
      <c r="AA182" s="6">
        <v>245.24999999996001</v>
      </c>
      <c r="AB182" s="6">
        <v>0</v>
      </c>
      <c r="AC182" s="6">
        <f t="shared" si="39"/>
        <v>-4233.00000000004</v>
      </c>
      <c r="AE182" s="6">
        <v>877800</v>
      </c>
      <c r="AF182" s="6">
        <f t="shared" si="43"/>
        <v>17850</v>
      </c>
      <c r="AG182" s="10">
        <f t="shared" si="40"/>
        <v>2.033492822966507E-2</v>
      </c>
      <c r="AI182" s="6">
        <f t="shared" si="44"/>
        <v>877800</v>
      </c>
      <c r="AJ182" s="6">
        <f t="shared" si="45"/>
        <v>13617</v>
      </c>
      <c r="AK182" s="10">
        <f t="shared" si="41"/>
        <v>1.5512645249487355E-2</v>
      </c>
      <c r="AM182" s="6">
        <f t="shared" si="46"/>
        <v>877800</v>
      </c>
      <c r="AN182" s="6">
        <f t="shared" si="47"/>
        <v>17850</v>
      </c>
      <c r="AO182" s="10">
        <f t="shared" si="42"/>
        <v>2.033492822966507E-2</v>
      </c>
    </row>
    <row r="183" spans="1:41" x14ac:dyDescent="0.3">
      <c r="A183" s="3"/>
      <c r="B183" s="3" t="str">
        <f t="shared" si="32"/>
        <v>2331</v>
      </c>
      <c r="C183" s="3">
        <v>138906</v>
      </c>
      <c r="D183" s="3">
        <v>8552331</v>
      </c>
      <c r="E183" s="4" t="s">
        <v>156</v>
      </c>
      <c r="F183" s="4" t="s">
        <v>5</v>
      </c>
      <c r="G183" s="6">
        <v>418</v>
      </c>
      <c r="H183" s="6">
        <v>32520.000000000015</v>
      </c>
      <c r="I183" s="6">
        <v>1790639.4</v>
      </c>
      <c r="J183" s="6">
        <v>1782770</v>
      </c>
      <c r="K183" s="10">
        <f t="shared" si="33"/>
        <v>1.8161110494943882E-2</v>
      </c>
      <c r="M183" s="6">
        <v>1782770</v>
      </c>
      <c r="N183" s="6">
        <f t="shared" si="34"/>
        <v>0</v>
      </c>
      <c r="O183" s="10">
        <f t="shared" si="35"/>
        <v>0</v>
      </c>
      <c r="P183" s="6">
        <v>-6723.5300000000279</v>
      </c>
      <c r="Q183" s="6">
        <v>6723.5300000000279</v>
      </c>
      <c r="R183" s="6">
        <v>0</v>
      </c>
      <c r="S183" s="6">
        <v>0</v>
      </c>
      <c r="T183" s="6">
        <f t="shared" si="36"/>
        <v>0</v>
      </c>
      <c r="V183" s="6">
        <v>1776506.9200000002</v>
      </c>
      <c r="W183" s="6">
        <f t="shared" si="37"/>
        <v>-6263.0799999998417</v>
      </c>
      <c r="X183" s="10">
        <f t="shared" si="38"/>
        <v>-3.5131172276849183E-3</v>
      </c>
      <c r="Y183" s="6">
        <v>-6723.5300000000279</v>
      </c>
      <c r="Z183" s="6">
        <v>-2190.3199999998324</v>
      </c>
      <c r="AA183" s="6">
        <v>2650.7699999999236</v>
      </c>
      <c r="AB183" s="6">
        <v>0</v>
      </c>
      <c r="AC183" s="6">
        <f t="shared" si="39"/>
        <v>-6263.0799999999363</v>
      </c>
      <c r="AE183" s="6">
        <v>1747240</v>
      </c>
      <c r="AF183" s="6">
        <f t="shared" si="43"/>
        <v>35530</v>
      </c>
      <c r="AG183" s="10">
        <f t="shared" si="40"/>
        <v>2.033492822966507E-2</v>
      </c>
      <c r="AI183" s="6">
        <f t="shared" si="44"/>
        <v>1747240</v>
      </c>
      <c r="AJ183" s="6">
        <f t="shared" si="45"/>
        <v>29266.920000000158</v>
      </c>
      <c r="AK183" s="10">
        <f t="shared" si="41"/>
        <v>1.675037201529278E-2</v>
      </c>
      <c r="AM183" s="6">
        <f t="shared" si="46"/>
        <v>1747240</v>
      </c>
      <c r="AN183" s="6">
        <f t="shared" si="47"/>
        <v>35530</v>
      </c>
      <c r="AO183" s="10">
        <f t="shared" si="42"/>
        <v>2.033492822966507E-2</v>
      </c>
    </row>
    <row r="184" spans="1:41" x14ac:dyDescent="0.3">
      <c r="A184" s="3"/>
      <c r="B184" s="3" t="str">
        <f t="shared" si="32"/>
        <v>3035</v>
      </c>
      <c r="C184" s="3">
        <v>139744</v>
      </c>
      <c r="D184" s="3">
        <v>8553035</v>
      </c>
      <c r="E184" s="4" t="s">
        <v>180</v>
      </c>
      <c r="F184" s="4" t="s">
        <v>5</v>
      </c>
      <c r="G184" s="6">
        <v>107</v>
      </c>
      <c r="H184" s="6">
        <v>9679.9999999999982</v>
      </c>
      <c r="I184" s="6">
        <v>538599.594546851</v>
      </c>
      <c r="J184" s="6">
        <v>536530.04454685096</v>
      </c>
      <c r="K184" s="10">
        <f t="shared" si="33"/>
        <v>1.7972534881212143E-2</v>
      </c>
      <c r="M184" s="6">
        <v>504032.1524276</v>
      </c>
      <c r="N184" s="6">
        <f t="shared" si="34"/>
        <v>-32497.892119250959</v>
      </c>
      <c r="O184" s="10">
        <f t="shared" si="35"/>
        <v>-6.0570498240594191E-2</v>
      </c>
      <c r="P184" s="6">
        <v>-1721.0950000000303</v>
      </c>
      <c r="Q184" s="6">
        <v>0</v>
      </c>
      <c r="R184" s="6">
        <v>0</v>
      </c>
      <c r="S184" s="6">
        <v>-30776.797119250929</v>
      </c>
      <c r="T184" s="6">
        <f t="shared" si="36"/>
        <v>-32497.892119250959</v>
      </c>
      <c r="V184" s="6">
        <v>508505.16570182855</v>
      </c>
      <c r="W184" s="6">
        <f t="shared" si="37"/>
        <v>-28024.878845022409</v>
      </c>
      <c r="X184" s="10">
        <f t="shared" si="38"/>
        <v>-5.2233568520271778E-2</v>
      </c>
      <c r="Y184" s="6">
        <v>-1721.0950000000303</v>
      </c>
      <c r="Z184" s="6">
        <v>0</v>
      </c>
      <c r="AA184" s="6">
        <v>0</v>
      </c>
      <c r="AB184" s="6">
        <v>-26303.783845022357</v>
      </c>
      <c r="AC184" s="6">
        <f t="shared" si="39"/>
        <v>-28024.878845022387</v>
      </c>
      <c r="AE184" s="6">
        <v>496806.5155536696</v>
      </c>
      <c r="AF184" s="6">
        <f t="shared" si="43"/>
        <v>7225.6368739304016</v>
      </c>
      <c r="AG184" s="10">
        <f t="shared" si="40"/>
        <v>1.4544166889352768E-2</v>
      </c>
      <c r="AI184" s="6">
        <f t="shared" si="44"/>
        <v>496806.5155536696</v>
      </c>
      <c r="AJ184" s="6">
        <f t="shared" si="45"/>
        <v>11698.650148158951</v>
      </c>
      <c r="AK184" s="10">
        <f t="shared" si="41"/>
        <v>2.35476987155076E-2</v>
      </c>
      <c r="AM184" s="6">
        <f t="shared" si="46"/>
        <v>496806.5155536696</v>
      </c>
      <c r="AN184" s="6">
        <f t="shared" si="47"/>
        <v>39723.52899318136</v>
      </c>
      <c r="AO184" s="10">
        <f t="shared" si="42"/>
        <v>7.9957745620367296E-2</v>
      </c>
    </row>
    <row r="185" spans="1:41" x14ac:dyDescent="0.3">
      <c r="A185" s="3"/>
      <c r="B185" s="3" t="str">
        <f t="shared" si="32"/>
        <v>2380</v>
      </c>
      <c r="C185" s="3">
        <v>139620</v>
      </c>
      <c r="D185" s="3">
        <v>8552380</v>
      </c>
      <c r="E185" s="4" t="s">
        <v>169</v>
      </c>
      <c r="F185" s="4" t="s">
        <v>5</v>
      </c>
      <c r="G185" s="6">
        <v>314</v>
      </c>
      <c r="H185" s="6">
        <v>23720.000000000007</v>
      </c>
      <c r="I185" s="6">
        <v>1346210.7</v>
      </c>
      <c r="J185" s="6">
        <v>1339210</v>
      </c>
      <c r="K185" s="10">
        <f t="shared" si="33"/>
        <v>1.7619827267752373E-2</v>
      </c>
      <c r="M185" s="6">
        <v>1339210</v>
      </c>
      <c r="N185" s="6">
        <f t="shared" si="34"/>
        <v>0</v>
      </c>
      <c r="O185" s="10">
        <f t="shared" si="35"/>
        <v>0</v>
      </c>
      <c r="P185" s="6">
        <v>-5050.6900000000605</v>
      </c>
      <c r="Q185" s="6">
        <v>5050.690000000177</v>
      </c>
      <c r="R185" s="6">
        <v>0</v>
      </c>
      <c r="S185" s="6">
        <v>0</v>
      </c>
      <c r="T185" s="6">
        <f t="shared" si="36"/>
        <v>1.1641532182693481E-10</v>
      </c>
      <c r="V185" s="6">
        <v>1333961.96</v>
      </c>
      <c r="W185" s="6">
        <f t="shared" si="37"/>
        <v>-5248.0400000000373</v>
      </c>
      <c r="X185" s="10">
        <f t="shared" si="38"/>
        <v>-3.9187580737897994E-3</v>
      </c>
      <c r="Y185" s="6">
        <v>-5050.6900000000605</v>
      </c>
      <c r="Z185" s="6">
        <v>-1645.3599999998696</v>
      </c>
      <c r="AA185" s="6">
        <v>1448.0099999999391</v>
      </c>
      <c r="AB185" s="6">
        <v>0</v>
      </c>
      <c r="AC185" s="6">
        <f t="shared" si="39"/>
        <v>-5248.0399999999909</v>
      </c>
      <c r="AE185" s="6">
        <v>1312520</v>
      </c>
      <c r="AF185" s="6">
        <f t="shared" si="43"/>
        <v>26690</v>
      </c>
      <c r="AG185" s="10">
        <f t="shared" si="40"/>
        <v>2.033492822966507E-2</v>
      </c>
      <c r="AI185" s="6">
        <f t="shared" si="44"/>
        <v>1312520</v>
      </c>
      <c r="AJ185" s="6">
        <f t="shared" si="45"/>
        <v>21441.959999999963</v>
      </c>
      <c r="AK185" s="10">
        <f t="shared" si="41"/>
        <v>1.6336482491695337E-2</v>
      </c>
      <c r="AM185" s="6">
        <f t="shared" si="46"/>
        <v>1312520</v>
      </c>
      <c r="AN185" s="6">
        <f t="shared" si="47"/>
        <v>26690</v>
      </c>
      <c r="AO185" s="10">
        <f t="shared" si="42"/>
        <v>2.033492822966507E-2</v>
      </c>
    </row>
    <row r="186" spans="1:41" x14ac:dyDescent="0.3">
      <c r="A186" s="3"/>
      <c r="B186" s="3" t="str">
        <f t="shared" si="32"/>
        <v>3043</v>
      </c>
      <c r="C186" s="3">
        <v>120135</v>
      </c>
      <c r="D186" s="3">
        <v>8553043</v>
      </c>
      <c r="E186" s="4" t="s">
        <v>65</v>
      </c>
      <c r="F186" s="4" t="s">
        <v>5</v>
      </c>
      <c r="G186" s="6">
        <v>50</v>
      </c>
      <c r="H186" s="6">
        <v>5720</v>
      </c>
      <c r="I186" s="6">
        <v>325861.36090200004</v>
      </c>
      <c r="J186" s="6">
        <v>320976.26090200007</v>
      </c>
      <c r="K186" s="10">
        <f t="shared" si="33"/>
        <v>1.7553477295272943E-2</v>
      </c>
      <c r="M186" s="6">
        <v>320976.26090200007</v>
      </c>
      <c r="N186" s="6">
        <f t="shared" si="34"/>
        <v>0</v>
      </c>
      <c r="O186" s="10">
        <f t="shared" si="35"/>
        <v>0</v>
      </c>
      <c r="P186" s="6">
        <v>-804.25</v>
      </c>
      <c r="Q186" s="6">
        <v>0</v>
      </c>
      <c r="R186" s="6">
        <v>804.24999999997817</v>
      </c>
      <c r="S186" s="6">
        <v>0</v>
      </c>
      <c r="T186" s="6">
        <f t="shared" si="36"/>
        <v>-2.1827872842550278E-11</v>
      </c>
      <c r="V186" s="6">
        <v>320584.73882180004</v>
      </c>
      <c r="W186" s="6">
        <f t="shared" si="37"/>
        <v>-391.52208020002581</v>
      </c>
      <c r="X186" s="10">
        <f t="shared" si="38"/>
        <v>-1.2197851613691914E-3</v>
      </c>
      <c r="Y186" s="6">
        <v>-804.25</v>
      </c>
      <c r="Z186" s="6">
        <v>0</v>
      </c>
      <c r="AA186" s="6">
        <v>412.72791979997965</v>
      </c>
      <c r="AB186" s="6">
        <v>0</v>
      </c>
      <c r="AC186" s="6">
        <f t="shared" si="39"/>
        <v>-391.52208020002035</v>
      </c>
      <c r="AE186" s="6">
        <v>317061.04009473691</v>
      </c>
      <c r="AF186" s="6">
        <f t="shared" si="43"/>
        <v>3915.220807263162</v>
      </c>
      <c r="AG186" s="10">
        <f t="shared" si="40"/>
        <v>1.2348476514469598E-2</v>
      </c>
      <c r="AI186" s="6">
        <f t="shared" si="44"/>
        <v>317061.04009473691</v>
      </c>
      <c r="AJ186" s="6">
        <f t="shared" si="45"/>
        <v>3523.6987270631362</v>
      </c>
      <c r="AK186" s="10">
        <f t="shared" si="41"/>
        <v>1.111362886468254E-2</v>
      </c>
      <c r="AM186" s="6">
        <f t="shared" si="46"/>
        <v>317061.04009473691</v>
      </c>
      <c r="AN186" s="6">
        <f t="shared" si="47"/>
        <v>3915.220807263162</v>
      </c>
      <c r="AO186" s="10">
        <f t="shared" si="42"/>
        <v>1.2348476514469598E-2</v>
      </c>
    </row>
    <row r="187" spans="1:41" x14ac:dyDescent="0.3">
      <c r="A187" s="3"/>
      <c r="B187" s="3" t="str">
        <f t="shared" si="32"/>
        <v>2384</v>
      </c>
      <c r="C187" s="3">
        <v>145620</v>
      </c>
      <c r="D187" s="3">
        <v>8552384</v>
      </c>
      <c r="E187" s="4" t="s">
        <v>172</v>
      </c>
      <c r="F187" s="4" t="s">
        <v>5</v>
      </c>
      <c r="G187" s="6">
        <v>448</v>
      </c>
      <c r="H187" s="6">
        <v>33339.999999999993</v>
      </c>
      <c r="I187" s="6">
        <v>1918589.4</v>
      </c>
      <c r="J187" s="6">
        <v>1910720</v>
      </c>
      <c r="K187" s="10">
        <f t="shared" si="33"/>
        <v>1.7377350255349058E-2</v>
      </c>
      <c r="M187" s="6">
        <v>1910720</v>
      </c>
      <c r="N187" s="6">
        <f t="shared" si="34"/>
        <v>0</v>
      </c>
      <c r="O187" s="10">
        <f t="shared" si="35"/>
        <v>0</v>
      </c>
      <c r="P187" s="6">
        <v>-7206.0800000000745</v>
      </c>
      <c r="Q187" s="6">
        <v>7206.0800000000745</v>
      </c>
      <c r="R187" s="6">
        <v>0</v>
      </c>
      <c r="S187" s="6">
        <v>0</v>
      </c>
      <c r="T187" s="6">
        <f t="shared" si="36"/>
        <v>0</v>
      </c>
      <c r="V187" s="6">
        <v>1904164.12</v>
      </c>
      <c r="W187" s="6">
        <f t="shared" si="37"/>
        <v>-6555.8799999998882</v>
      </c>
      <c r="X187" s="10">
        <f t="shared" si="38"/>
        <v>-3.4311045051079636E-3</v>
      </c>
      <c r="Y187" s="6">
        <v>-7206.0800000000745</v>
      </c>
      <c r="Z187" s="6">
        <v>-2347.5199999997858</v>
      </c>
      <c r="AA187" s="6">
        <v>2997.7199999999157</v>
      </c>
      <c r="AB187" s="6">
        <v>0</v>
      </c>
      <c r="AC187" s="6">
        <f t="shared" si="39"/>
        <v>-6555.8799999999446</v>
      </c>
      <c r="AE187" s="6">
        <v>1872640</v>
      </c>
      <c r="AF187" s="6">
        <f t="shared" si="43"/>
        <v>38080</v>
      </c>
      <c r="AG187" s="10">
        <f t="shared" si="40"/>
        <v>2.033492822966507E-2</v>
      </c>
      <c r="AI187" s="6">
        <f t="shared" si="44"/>
        <v>1872640</v>
      </c>
      <c r="AJ187" s="6">
        <f t="shared" si="45"/>
        <v>31524.120000000112</v>
      </c>
      <c r="AK187" s="10">
        <f t="shared" si="41"/>
        <v>1.6834052460697257E-2</v>
      </c>
      <c r="AM187" s="6">
        <f t="shared" si="46"/>
        <v>1872640</v>
      </c>
      <c r="AN187" s="6">
        <f t="shared" si="47"/>
        <v>38080</v>
      </c>
      <c r="AO187" s="10">
        <f t="shared" si="42"/>
        <v>2.033492822966507E-2</v>
      </c>
    </row>
    <row r="188" spans="1:41" x14ac:dyDescent="0.3">
      <c r="A188" s="3"/>
      <c r="B188" s="3" t="str">
        <f t="shared" si="32"/>
        <v>3100</v>
      </c>
      <c r="C188" s="3">
        <v>140913</v>
      </c>
      <c r="D188" s="3">
        <v>8553100</v>
      </c>
      <c r="E188" s="4" t="s">
        <v>203</v>
      </c>
      <c r="F188" s="4" t="s">
        <v>5</v>
      </c>
      <c r="G188" s="6">
        <v>83</v>
      </c>
      <c r="H188" s="6">
        <v>8380</v>
      </c>
      <c r="I188" s="6">
        <v>484570.1852374163</v>
      </c>
      <c r="J188" s="6">
        <v>481269.5845774163</v>
      </c>
      <c r="K188" s="10">
        <f t="shared" si="33"/>
        <v>1.7293676448323372E-2</v>
      </c>
      <c r="M188" s="6">
        <v>466002.09834375599</v>
      </c>
      <c r="N188" s="6">
        <f t="shared" si="34"/>
        <v>-15267.486233660311</v>
      </c>
      <c r="O188" s="10">
        <f t="shared" si="35"/>
        <v>-3.1723355730169579E-2</v>
      </c>
      <c r="P188" s="6">
        <v>-1335.054999999993</v>
      </c>
      <c r="Q188" s="6">
        <v>0</v>
      </c>
      <c r="R188" s="6">
        <v>0</v>
      </c>
      <c r="S188" s="6">
        <v>-13932.431233660349</v>
      </c>
      <c r="T188" s="6">
        <f t="shared" si="36"/>
        <v>-15267.486233660342</v>
      </c>
      <c r="V188" s="6">
        <v>469766.49636131932</v>
      </c>
      <c r="W188" s="6">
        <f t="shared" si="37"/>
        <v>-11503.088216096978</v>
      </c>
      <c r="X188" s="10">
        <f t="shared" si="38"/>
        <v>-2.3901548289608582E-2</v>
      </c>
      <c r="Y188" s="6">
        <v>-1335.054999999993</v>
      </c>
      <c r="Z188" s="6">
        <v>0</v>
      </c>
      <c r="AA188" s="6">
        <v>0</v>
      </c>
      <c r="AB188" s="6">
        <v>-10168.033216097067</v>
      </c>
      <c r="AC188" s="6">
        <f t="shared" si="39"/>
        <v>-11503.08821609706</v>
      </c>
      <c r="AE188" s="6">
        <v>459921.147712101</v>
      </c>
      <c r="AF188" s="6">
        <f t="shared" si="43"/>
        <v>6080.950631654996</v>
      </c>
      <c r="AG188" s="10">
        <f t="shared" si="40"/>
        <v>1.3221724336671549E-2</v>
      </c>
      <c r="AI188" s="6">
        <f t="shared" si="44"/>
        <v>459921.147712101</v>
      </c>
      <c r="AJ188" s="6">
        <f t="shared" si="45"/>
        <v>9845.3486492183292</v>
      </c>
      <c r="AK188" s="10">
        <f t="shared" si="41"/>
        <v>2.1406601323280025E-2</v>
      </c>
      <c r="AM188" s="6">
        <f t="shared" si="46"/>
        <v>459921.147712101</v>
      </c>
      <c r="AN188" s="6">
        <f t="shared" si="47"/>
        <v>21348.436865315307</v>
      </c>
      <c r="AO188" s="10">
        <f t="shared" si="42"/>
        <v>4.6417602172707413E-2</v>
      </c>
    </row>
    <row r="189" spans="1:41" x14ac:dyDescent="0.3">
      <c r="A189" s="3"/>
      <c r="B189" s="3" t="str">
        <f t="shared" si="32"/>
        <v>2357</v>
      </c>
      <c r="C189" s="3">
        <v>139751</v>
      </c>
      <c r="D189" s="3">
        <v>8552357</v>
      </c>
      <c r="E189" s="4" t="s">
        <v>161</v>
      </c>
      <c r="F189" s="4" t="s">
        <v>5</v>
      </c>
      <c r="G189" s="6">
        <v>623</v>
      </c>
      <c r="H189" s="6">
        <v>45830</v>
      </c>
      <c r="I189" s="6">
        <v>2664352.6</v>
      </c>
      <c r="J189" s="6">
        <v>2657095</v>
      </c>
      <c r="K189" s="10">
        <f t="shared" si="33"/>
        <v>1.7201176751155234E-2</v>
      </c>
      <c r="M189" s="6">
        <v>2657095</v>
      </c>
      <c r="N189" s="6">
        <f t="shared" si="34"/>
        <v>0</v>
      </c>
      <c r="O189" s="10">
        <f t="shared" si="35"/>
        <v>0</v>
      </c>
      <c r="P189" s="6">
        <v>-10020.955000000075</v>
      </c>
      <c r="Q189" s="6">
        <v>10020.955000000075</v>
      </c>
      <c r="R189" s="6">
        <v>0</v>
      </c>
      <c r="S189" s="6">
        <v>0</v>
      </c>
      <c r="T189" s="6">
        <f t="shared" si="36"/>
        <v>0</v>
      </c>
      <c r="V189" s="6">
        <v>2648831.12</v>
      </c>
      <c r="W189" s="6">
        <f t="shared" si="37"/>
        <v>-8263.8799999998882</v>
      </c>
      <c r="X189" s="10">
        <f t="shared" si="38"/>
        <v>-3.1101183811643499E-3</v>
      </c>
      <c r="Y189" s="6">
        <v>-10020.955000000075</v>
      </c>
      <c r="Z189" s="6">
        <v>-3264.5200000000186</v>
      </c>
      <c r="AA189" s="6">
        <v>5021.5950000001676</v>
      </c>
      <c r="AB189" s="6">
        <v>0</v>
      </c>
      <c r="AC189" s="6">
        <f t="shared" si="39"/>
        <v>-8263.8799999999246</v>
      </c>
      <c r="AE189" s="6">
        <v>2604140</v>
      </c>
      <c r="AF189" s="6">
        <f t="shared" si="43"/>
        <v>52955</v>
      </c>
      <c r="AG189" s="10">
        <f t="shared" si="40"/>
        <v>2.033492822966507E-2</v>
      </c>
      <c r="AI189" s="6">
        <f t="shared" si="44"/>
        <v>2604140</v>
      </c>
      <c r="AJ189" s="6">
        <f t="shared" si="45"/>
        <v>44691.120000000112</v>
      </c>
      <c r="AK189" s="10">
        <f t="shared" si="41"/>
        <v>1.7161565814433982E-2</v>
      </c>
      <c r="AM189" s="6">
        <f t="shared" si="46"/>
        <v>2604140</v>
      </c>
      <c r="AN189" s="6">
        <f t="shared" si="47"/>
        <v>52955</v>
      </c>
      <c r="AO189" s="10">
        <f t="shared" si="42"/>
        <v>2.033492822966507E-2</v>
      </c>
    </row>
    <row r="190" spans="1:41" x14ac:dyDescent="0.3">
      <c r="A190" s="3"/>
      <c r="B190" s="3" t="str">
        <f t="shared" si="32"/>
        <v>2000</v>
      </c>
      <c r="C190" s="3">
        <v>140696</v>
      </c>
      <c r="D190" s="3">
        <v>8552000</v>
      </c>
      <c r="E190" s="4" t="s">
        <v>90</v>
      </c>
      <c r="F190" s="4" t="s">
        <v>5</v>
      </c>
      <c r="G190" s="6">
        <v>69</v>
      </c>
      <c r="H190" s="6">
        <v>7439.9999999999982</v>
      </c>
      <c r="I190" s="6">
        <v>437487.71131147537</v>
      </c>
      <c r="J190" s="6">
        <v>436389.72131147538</v>
      </c>
      <c r="K190" s="10">
        <f t="shared" si="33"/>
        <v>1.7006191962962335E-2</v>
      </c>
      <c r="M190" s="6">
        <v>394026.41710080003</v>
      </c>
      <c r="N190" s="6">
        <f t="shared" si="34"/>
        <v>-42363.304210675356</v>
      </c>
      <c r="O190" s="10">
        <f t="shared" si="35"/>
        <v>-9.7076769093831006E-2</v>
      </c>
      <c r="P190" s="6">
        <v>-1109.8649999999907</v>
      </c>
      <c r="Q190" s="6">
        <v>0</v>
      </c>
      <c r="R190" s="6">
        <v>0</v>
      </c>
      <c r="S190" s="6">
        <v>-41253.439210675388</v>
      </c>
      <c r="T190" s="6">
        <f t="shared" si="36"/>
        <v>-42363.304210675378</v>
      </c>
      <c r="V190" s="6">
        <v>396798.64376320003</v>
      </c>
      <c r="W190" s="6">
        <f t="shared" si="37"/>
        <v>-39591.077548275352</v>
      </c>
      <c r="X190" s="10">
        <f t="shared" si="38"/>
        <v>-9.0724129407294213E-2</v>
      </c>
      <c r="Y190" s="6">
        <v>-1109.8649999999907</v>
      </c>
      <c r="Z190" s="6">
        <v>0</v>
      </c>
      <c r="AA190" s="6">
        <v>0</v>
      </c>
      <c r="AB190" s="6">
        <v>-38481.212548275384</v>
      </c>
      <c r="AC190" s="6">
        <f t="shared" si="39"/>
        <v>-39591.077548275374</v>
      </c>
      <c r="AE190" s="6">
        <v>389548.20475630771</v>
      </c>
      <c r="AF190" s="6">
        <f t="shared" si="43"/>
        <v>4478.21234449232</v>
      </c>
      <c r="AG190" s="10">
        <f t="shared" si="40"/>
        <v>1.1495913188186262E-2</v>
      </c>
      <c r="AI190" s="6">
        <f t="shared" si="44"/>
        <v>389548.20475630771</v>
      </c>
      <c r="AJ190" s="6">
        <f t="shared" si="45"/>
        <v>7250.439006892324</v>
      </c>
      <c r="AK190" s="10">
        <f t="shared" si="41"/>
        <v>1.8612430806677776E-2</v>
      </c>
      <c r="AM190" s="6">
        <f t="shared" si="46"/>
        <v>389548.20475630771</v>
      </c>
      <c r="AN190" s="6">
        <f t="shared" si="47"/>
        <v>46841.516555167676</v>
      </c>
      <c r="AO190" s="10">
        <f t="shared" si="42"/>
        <v>0.12024575131714607</v>
      </c>
    </row>
    <row r="191" spans="1:41" x14ac:dyDescent="0.3">
      <c r="A191" s="3"/>
      <c r="B191" s="3" t="str">
        <f t="shared" si="32"/>
        <v>3332</v>
      </c>
      <c r="C191" s="3">
        <v>145203</v>
      </c>
      <c r="D191" s="3">
        <v>8553332</v>
      </c>
      <c r="E191" s="4" t="s">
        <v>217</v>
      </c>
      <c r="F191" s="4" t="s">
        <v>5</v>
      </c>
      <c r="G191" s="6">
        <v>206</v>
      </c>
      <c r="H191" s="6">
        <v>14489.999999999996</v>
      </c>
      <c r="I191" s="6">
        <v>882872.79669999995</v>
      </c>
      <c r="J191" s="6">
        <v>878590</v>
      </c>
      <c r="K191" s="10">
        <f t="shared" si="33"/>
        <v>1.641233035399968E-2</v>
      </c>
      <c r="M191" s="6">
        <v>878590</v>
      </c>
      <c r="N191" s="6">
        <f t="shared" si="34"/>
        <v>0</v>
      </c>
      <c r="O191" s="10">
        <f t="shared" si="35"/>
        <v>0</v>
      </c>
      <c r="P191" s="6">
        <v>-3313.5100000000093</v>
      </c>
      <c r="Q191" s="6">
        <v>3313.5100000000093</v>
      </c>
      <c r="R191" s="6">
        <v>0</v>
      </c>
      <c r="S191" s="6">
        <v>0</v>
      </c>
      <c r="T191" s="6">
        <f t="shared" si="36"/>
        <v>0</v>
      </c>
      <c r="V191" s="6">
        <v>874396.04</v>
      </c>
      <c r="W191" s="6">
        <f t="shared" si="37"/>
        <v>-4193.9599999999627</v>
      </c>
      <c r="X191" s="10">
        <f t="shared" si="38"/>
        <v>-4.7735121046221362E-3</v>
      </c>
      <c r="Y191" s="6">
        <v>-3313.5100000000093</v>
      </c>
      <c r="Z191" s="6">
        <v>-1079.4399999999441</v>
      </c>
      <c r="AA191" s="6">
        <v>198.98999999996275</v>
      </c>
      <c r="AB191" s="6">
        <v>0</v>
      </c>
      <c r="AC191" s="6">
        <f t="shared" si="39"/>
        <v>-4193.9599999999909</v>
      </c>
      <c r="AE191" s="6">
        <v>861080</v>
      </c>
      <c r="AF191" s="6">
        <f t="shared" si="43"/>
        <v>17510</v>
      </c>
      <c r="AG191" s="10">
        <f t="shared" si="40"/>
        <v>2.033492822966507E-2</v>
      </c>
      <c r="AI191" s="6">
        <f t="shared" si="44"/>
        <v>861080</v>
      </c>
      <c r="AJ191" s="6">
        <f t="shared" si="45"/>
        <v>13316.040000000037</v>
      </c>
      <c r="AK191" s="10">
        <f t="shared" si="41"/>
        <v>1.5464347098992007E-2</v>
      </c>
      <c r="AM191" s="6">
        <f t="shared" si="46"/>
        <v>861080</v>
      </c>
      <c r="AN191" s="6">
        <f t="shared" si="47"/>
        <v>17510</v>
      </c>
      <c r="AO191" s="10">
        <f t="shared" si="42"/>
        <v>2.033492822966507E-2</v>
      </c>
    </row>
    <row r="192" spans="1:41" x14ac:dyDescent="0.3">
      <c r="A192" s="3"/>
      <c r="B192" s="3" t="str">
        <f t="shared" si="32"/>
        <v>2030</v>
      </c>
      <c r="C192" s="3">
        <v>144749</v>
      </c>
      <c r="D192" s="3">
        <v>8552030</v>
      </c>
      <c r="E192" s="4" t="s">
        <v>107</v>
      </c>
      <c r="F192" s="4" t="s">
        <v>5</v>
      </c>
      <c r="G192" s="6">
        <v>134.5</v>
      </c>
      <c r="H192" s="6">
        <v>9748.3753623931643</v>
      </c>
      <c r="I192" s="6">
        <v>612402.315779394</v>
      </c>
      <c r="J192" s="6">
        <v>611329.21577939403</v>
      </c>
      <c r="K192" s="10">
        <f t="shared" si="33"/>
        <v>1.5918253591165103E-2</v>
      </c>
      <c r="M192" s="6">
        <v>603445.31922629999</v>
      </c>
      <c r="N192" s="6">
        <f t="shared" si="34"/>
        <v>-7883.8965530940332</v>
      </c>
      <c r="O192" s="10">
        <f t="shared" si="35"/>
        <v>-1.2896318954824888E-2</v>
      </c>
      <c r="P192" s="6">
        <v>-2163.4324999999953</v>
      </c>
      <c r="Q192" s="6">
        <v>0</v>
      </c>
      <c r="R192" s="6">
        <v>0</v>
      </c>
      <c r="S192" s="6">
        <v>-5720.4640530940469</v>
      </c>
      <c r="T192" s="6">
        <f t="shared" si="36"/>
        <v>-7883.8965530940422</v>
      </c>
      <c r="V192" s="6">
        <v>609165.78327939403</v>
      </c>
      <c r="W192" s="6">
        <f t="shared" si="37"/>
        <v>-2163.4324999999953</v>
      </c>
      <c r="X192" s="10">
        <f t="shared" si="38"/>
        <v>-3.5388992447249528E-3</v>
      </c>
      <c r="Y192" s="6">
        <v>-2163.4324999999953</v>
      </c>
      <c r="Z192" s="6">
        <v>0</v>
      </c>
      <c r="AA192" s="6">
        <v>0</v>
      </c>
      <c r="AB192" s="6">
        <v>0</v>
      </c>
      <c r="AC192" s="6">
        <f t="shared" si="39"/>
        <v>-2163.4324999999953</v>
      </c>
      <c r="AE192" s="6">
        <v>593528.52027943998</v>
      </c>
      <c r="AF192" s="6">
        <f t="shared" si="43"/>
        <v>9916.7989468600135</v>
      </c>
      <c r="AG192" s="10">
        <f t="shared" si="40"/>
        <v>1.6708209644569517E-2</v>
      </c>
      <c r="AI192" s="6">
        <f t="shared" si="44"/>
        <v>593528.52027943998</v>
      </c>
      <c r="AJ192" s="6">
        <f t="shared" si="45"/>
        <v>15637.262999954051</v>
      </c>
      <c r="AK192" s="10">
        <f t="shared" si="41"/>
        <v>2.6346270593015225E-2</v>
      </c>
      <c r="AM192" s="6">
        <f t="shared" si="46"/>
        <v>593528.52027943998</v>
      </c>
      <c r="AN192" s="6">
        <f t="shared" si="47"/>
        <v>17800.695499954047</v>
      </c>
      <c r="AO192" s="10">
        <f t="shared" si="42"/>
        <v>2.999130604806198E-2</v>
      </c>
    </row>
    <row r="193" spans="1:41" x14ac:dyDescent="0.3">
      <c r="A193" s="3"/>
      <c r="B193" s="3" t="str">
        <f t="shared" si="32"/>
        <v>3046</v>
      </c>
      <c r="C193" s="3">
        <v>143252</v>
      </c>
      <c r="D193" s="3">
        <v>8553046</v>
      </c>
      <c r="E193" s="4" t="s">
        <v>183</v>
      </c>
      <c r="F193" s="4" t="s">
        <v>5</v>
      </c>
      <c r="G193" s="6">
        <v>88</v>
      </c>
      <c r="H193" s="6">
        <v>8230</v>
      </c>
      <c r="I193" s="6">
        <v>528679.69636259065</v>
      </c>
      <c r="J193" s="6">
        <v>527037.78636259062</v>
      </c>
      <c r="K193" s="10">
        <f t="shared" si="33"/>
        <v>1.5567081650049828E-2</v>
      </c>
      <c r="M193" s="6">
        <v>512658.44675589434</v>
      </c>
      <c r="N193" s="6">
        <f t="shared" si="34"/>
        <v>-14379.339606696274</v>
      </c>
      <c r="O193" s="10">
        <f t="shared" si="35"/>
        <v>-2.7283318158147392E-2</v>
      </c>
      <c r="P193" s="6">
        <v>-1415.4799999999814</v>
      </c>
      <c r="Q193" s="6">
        <v>0</v>
      </c>
      <c r="R193" s="6">
        <v>0</v>
      </c>
      <c r="S193" s="6">
        <v>-12963.859606696355</v>
      </c>
      <c r="T193" s="6">
        <f t="shared" si="36"/>
        <v>-14379.339606696336</v>
      </c>
      <c r="V193" s="6">
        <v>517063.65068573371</v>
      </c>
      <c r="W193" s="6">
        <f t="shared" si="37"/>
        <v>-9974.1356768569094</v>
      </c>
      <c r="X193" s="10">
        <f t="shared" si="38"/>
        <v>-1.8924896724567902E-2</v>
      </c>
      <c r="Y193" s="6">
        <v>-1415.4799999999814</v>
      </c>
      <c r="Z193" s="6">
        <v>0</v>
      </c>
      <c r="AA193" s="6">
        <v>0</v>
      </c>
      <c r="AB193" s="6">
        <v>-8558.6556768569717</v>
      </c>
      <c r="AC193" s="6">
        <f t="shared" si="39"/>
        <v>-9974.1356768569531</v>
      </c>
      <c r="AE193" s="6">
        <v>505542.34811327385</v>
      </c>
      <c r="AF193" s="6">
        <f t="shared" si="43"/>
        <v>7116.0986426204909</v>
      </c>
      <c r="AG193" s="10">
        <f t="shared" si="40"/>
        <v>1.4076167247270904E-2</v>
      </c>
      <c r="AI193" s="6">
        <f t="shared" si="44"/>
        <v>505542.34811327385</v>
      </c>
      <c r="AJ193" s="6">
        <f t="shared" si="45"/>
        <v>11521.302572459856</v>
      </c>
      <c r="AK193" s="10">
        <f t="shared" si="41"/>
        <v>2.2789985083264176E-2</v>
      </c>
      <c r="AM193" s="6">
        <f t="shared" si="46"/>
        <v>505542.34811327385</v>
      </c>
      <c r="AN193" s="6">
        <f t="shared" si="47"/>
        <v>21495.438249316765</v>
      </c>
      <c r="AO193" s="10">
        <f t="shared" si="42"/>
        <v>4.2519560091334646E-2</v>
      </c>
    </row>
    <row r="194" spans="1:41" x14ac:dyDescent="0.3">
      <c r="A194" s="3"/>
      <c r="B194" s="3" t="str">
        <f t="shared" si="32"/>
        <v>3316</v>
      </c>
      <c r="C194" s="3">
        <v>120199</v>
      </c>
      <c r="D194" s="3">
        <v>8553316</v>
      </c>
      <c r="E194" s="4" t="s">
        <v>85</v>
      </c>
      <c r="F194" s="4" t="s">
        <v>5</v>
      </c>
      <c r="G194" s="6">
        <v>75</v>
      </c>
      <c r="H194" s="6">
        <v>6820.0000000000045</v>
      </c>
      <c r="I194" s="6">
        <v>440178.16083966021</v>
      </c>
      <c r="J194" s="6">
        <v>440178.16083966021</v>
      </c>
      <c r="K194" s="10">
        <f t="shared" si="33"/>
        <v>1.5493726419753627E-2</v>
      </c>
      <c r="M194" s="6">
        <v>403106.38440778502</v>
      </c>
      <c r="N194" s="6">
        <f t="shared" si="34"/>
        <v>-37071.776431875187</v>
      </c>
      <c r="O194" s="10">
        <f t="shared" si="35"/>
        <v>-8.4219935766824641E-2</v>
      </c>
      <c r="P194" s="6">
        <v>-1206.375</v>
      </c>
      <c r="Q194" s="6">
        <v>0</v>
      </c>
      <c r="R194" s="6">
        <v>0</v>
      </c>
      <c r="S194" s="6">
        <v>-35865.40143187518</v>
      </c>
      <c r="T194" s="6">
        <f t="shared" si="36"/>
        <v>-37071.77643187518</v>
      </c>
      <c r="V194" s="6">
        <v>406086.07442212815</v>
      </c>
      <c r="W194" s="6">
        <f t="shared" si="37"/>
        <v>-34092.08641753206</v>
      </c>
      <c r="X194" s="10">
        <f t="shared" si="38"/>
        <v>-7.7450653963612892E-2</v>
      </c>
      <c r="Y194" s="6">
        <v>-1206.375</v>
      </c>
      <c r="Z194" s="6">
        <v>0</v>
      </c>
      <c r="AA194" s="6">
        <v>0</v>
      </c>
      <c r="AB194" s="6">
        <v>-32885.711417532053</v>
      </c>
      <c r="AC194" s="6">
        <f t="shared" si="39"/>
        <v>-34092.086417532053</v>
      </c>
      <c r="AE194" s="6">
        <v>398293.03902758623</v>
      </c>
      <c r="AF194" s="6">
        <f t="shared" si="43"/>
        <v>4813.3453801987926</v>
      </c>
      <c r="AG194" s="10">
        <f t="shared" si="40"/>
        <v>1.2084934730344145E-2</v>
      </c>
      <c r="AI194" s="6">
        <f t="shared" si="44"/>
        <v>398293.03902758623</v>
      </c>
      <c r="AJ194" s="6">
        <f t="shared" si="45"/>
        <v>7793.0353945419192</v>
      </c>
      <c r="AK194" s="10">
        <f t="shared" si="41"/>
        <v>1.9566084844385555E-2</v>
      </c>
      <c r="AM194" s="6">
        <f t="shared" si="46"/>
        <v>398293.03902758623</v>
      </c>
      <c r="AN194" s="6">
        <f t="shared" si="47"/>
        <v>41885.12181207398</v>
      </c>
      <c r="AO194" s="10">
        <f t="shared" si="42"/>
        <v>0.10516157127509569</v>
      </c>
    </row>
    <row r="195" spans="1:41" x14ac:dyDescent="0.3">
      <c r="A195" s="3"/>
      <c r="B195" s="3" t="str">
        <f t="shared" si="32"/>
        <v>3093</v>
      </c>
      <c r="C195" s="3">
        <v>138926</v>
      </c>
      <c r="D195" s="3">
        <v>8553093</v>
      </c>
      <c r="E195" s="4" t="s">
        <v>198</v>
      </c>
      <c r="F195" s="4" t="s">
        <v>5</v>
      </c>
      <c r="G195" s="6">
        <v>75</v>
      </c>
      <c r="H195" s="6">
        <v>6310</v>
      </c>
      <c r="I195" s="6">
        <v>408491.64098000003</v>
      </c>
      <c r="J195" s="6">
        <v>405718.94098000001</v>
      </c>
      <c r="K195" s="10">
        <f t="shared" si="33"/>
        <v>1.5447072515025934E-2</v>
      </c>
      <c r="M195" s="6">
        <v>405718.94098000001</v>
      </c>
      <c r="N195" s="6">
        <f t="shared" si="34"/>
        <v>0</v>
      </c>
      <c r="O195" s="10">
        <f t="shared" si="35"/>
        <v>0</v>
      </c>
      <c r="P195" s="6">
        <v>-1206.375</v>
      </c>
      <c r="Q195" s="6">
        <v>0</v>
      </c>
      <c r="R195" s="6">
        <v>1206.3750000000036</v>
      </c>
      <c r="S195" s="6">
        <v>0</v>
      </c>
      <c r="T195" s="6">
        <f t="shared" si="36"/>
        <v>3.637978807091713E-12</v>
      </c>
      <c r="V195" s="6">
        <v>405161.25678200001</v>
      </c>
      <c r="W195" s="6">
        <f t="shared" si="37"/>
        <v>-557.68419800000265</v>
      </c>
      <c r="X195" s="10">
        <f t="shared" si="38"/>
        <v>-1.374557955448015E-3</v>
      </c>
      <c r="Y195" s="6">
        <v>-1206.375</v>
      </c>
      <c r="Z195" s="6">
        <v>0</v>
      </c>
      <c r="AA195" s="6">
        <v>648.69080200000462</v>
      </c>
      <c r="AB195" s="6">
        <v>0</v>
      </c>
      <c r="AC195" s="6">
        <f t="shared" si="39"/>
        <v>-557.68419799999538</v>
      </c>
      <c r="AE195" s="6">
        <v>400142.09896249999</v>
      </c>
      <c r="AF195" s="6">
        <f t="shared" si="43"/>
        <v>5576.842017500021</v>
      </c>
      <c r="AG195" s="10">
        <f t="shared" si="40"/>
        <v>1.3937153905974449E-2</v>
      </c>
      <c r="AI195" s="6">
        <f t="shared" si="44"/>
        <v>400142.09896249999</v>
      </c>
      <c r="AJ195" s="6">
        <f t="shared" si="45"/>
        <v>5019.1578195000184</v>
      </c>
      <c r="AK195" s="10">
        <f t="shared" si="41"/>
        <v>1.2543438524748672E-2</v>
      </c>
      <c r="AM195" s="6">
        <f t="shared" si="46"/>
        <v>400142.09896249999</v>
      </c>
      <c r="AN195" s="6">
        <f t="shared" si="47"/>
        <v>5576.842017500021</v>
      </c>
      <c r="AO195" s="10">
        <f t="shared" si="42"/>
        <v>1.3937153905974449E-2</v>
      </c>
    </row>
    <row r="196" spans="1:41" x14ac:dyDescent="0.3">
      <c r="A196" s="3"/>
      <c r="B196" s="3" t="str">
        <f t="shared" si="32"/>
        <v>2079</v>
      </c>
      <c r="C196" s="3">
        <v>143253</v>
      </c>
      <c r="D196" s="3">
        <v>8552079</v>
      </c>
      <c r="E196" s="4" t="s">
        <v>122</v>
      </c>
      <c r="F196" s="4" t="s">
        <v>5</v>
      </c>
      <c r="G196" s="6">
        <v>111</v>
      </c>
      <c r="H196" s="6">
        <v>8230</v>
      </c>
      <c r="I196" s="6">
        <v>538662.59468369803</v>
      </c>
      <c r="J196" s="6">
        <v>537763.23468369804</v>
      </c>
      <c r="K196" s="10">
        <f t="shared" si="33"/>
        <v>1.527858084304637E-2</v>
      </c>
      <c r="M196" s="6">
        <v>524332.01672629057</v>
      </c>
      <c r="N196" s="6">
        <f t="shared" si="34"/>
        <v>-13431.217957407469</v>
      </c>
      <c r="O196" s="10">
        <f t="shared" si="35"/>
        <v>-2.4976080719440501E-2</v>
      </c>
      <c r="P196" s="6">
        <v>-1785.4349999999977</v>
      </c>
      <c r="Q196" s="6">
        <v>0</v>
      </c>
      <c r="R196" s="6">
        <v>0</v>
      </c>
      <c r="S196" s="6">
        <v>-11645.782957407502</v>
      </c>
      <c r="T196" s="6">
        <f t="shared" si="36"/>
        <v>-13431.2179574075</v>
      </c>
      <c r="V196" s="6">
        <v>529100.89922828006</v>
      </c>
      <c r="W196" s="6">
        <f t="shared" si="37"/>
        <v>-8662.3354554179823</v>
      </c>
      <c r="X196" s="10">
        <f t="shared" si="38"/>
        <v>-1.6108084184135424E-2</v>
      </c>
      <c r="Y196" s="6">
        <v>-1785.4349999999977</v>
      </c>
      <c r="Z196" s="6">
        <v>0</v>
      </c>
      <c r="AA196" s="6">
        <v>0</v>
      </c>
      <c r="AB196" s="6">
        <v>-6876.9004554180501</v>
      </c>
      <c r="AC196" s="6">
        <f t="shared" si="39"/>
        <v>-8662.3354554180478</v>
      </c>
      <c r="AE196" s="6">
        <v>516628.43732583488</v>
      </c>
      <c r="AF196" s="6">
        <f t="shared" si="43"/>
        <v>7703.5794004556956</v>
      </c>
      <c r="AG196" s="10">
        <f t="shared" si="40"/>
        <v>1.4911256996093476E-2</v>
      </c>
      <c r="AI196" s="6">
        <f t="shared" si="44"/>
        <v>516628.43732583488</v>
      </c>
      <c r="AJ196" s="6">
        <f t="shared" si="45"/>
        <v>12472.461902445182</v>
      </c>
      <c r="AK196" s="10">
        <f t="shared" si="41"/>
        <v>2.414203516748898E-2</v>
      </c>
      <c r="AM196" s="6">
        <f t="shared" si="46"/>
        <v>516628.43732583488</v>
      </c>
      <c r="AN196" s="6">
        <f t="shared" si="47"/>
        <v>21134.797357863165</v>
      </c>
      <c r="AO196" s="10">
        <f t="shared" si="42"/>
        <v>4.0909086358584548E-2</v>
      </c>
    </row>
    <row r="197" spans="1:41" x14ac:dyDescent="0.3">
      <c r="A197" s="3"/>
      <c r="B197" s="3" t="str">
        <f t="shared" ref="B197:B231" si="48">RIGHT(D197,4)</f>
        <v>3312</v>
      </c>
      <c r="C197" s="3">
        <v>138902</v>
      </c>
      <c r="D197" s="3">
        <v>8553312</v>
      </c>
      <c r="E197" s="4" t="s">
        <v>209</v>
      </c>
      <c r="F197" s="4" t="s">
        <v>5</v>
      </c>
      <c r="G197" s="6">
        <v>90</v>
      </c>
      <c r="H197" s="6">
        <v>6850.0000000000009</v>
      </c>
      <c r="I197" s="6">
        <v>451234.66480836237</v>
      </c>
      <c r="J197" s="6">
        <v>448837.26480836235</v>
      </c>
      <c r="K197" s="10">
        <f t="shared" ref="K197:K231" si="49">H197/I197</f>
        <v>1.5180571295224337E-2</v>
      </c>
      <c r="M197" s="6">
        <v>441852.67482079996</v>
      </c>
      <c r="N197" s="6">
        <f t="shared" ref="N197:N231" si="50">+M197-J197</f>
        <v>-6984.5899875623873</v>
      </c>
      <c r="O197" s="10">
        <f t="shared" ref="O197:O231" si="51">+N197/J197</f>
        <v>-1.5561519809511717E-2</v>
      </c>
      <c r="P197" s="6">
        <v>-1447.6500000000233</v>
      </c>
      <c r="Q197" s="6">
        <v>0</v>
      </c>
      <c r="R197" s="6">
        <v>0</v>
      </c>
      <c r="S197" s="6">
        <v>-5536.9399875623621</v>
      </c>
      <c r="T197" s="6">
        <f t="shared" ref="T197:T231" si="52">SUM(P197:S197)</f>
        <v>-6984.5899875623854</v>
      </c>
      <c r="V197" s="6">
        <v>445934.14864319994</v>
      </c>
      <c r="W197" s="6">
        <f t="shared" ref="W197:W231" si="53">+V197-$J197</f>
        <v>-2903.1161651624134</v>
      </c>
      <c r="X197" s="10">
        <f t="shared" ref="X197:X231" si="54">+W197/$J197</f>
        <v>-6.4680818478874327E-3</v>
      </c>
      <c r="Y197" s="6">
        <v>-1447.6500000000233</v>
      </c>
      <c r="Z197" s="6">
        <v>0</v>
      </c>
      <c r="AA197" s="6">
        <v>0</v>
      </c>
      <c r="AB197" s="6">
        <v>-1455.4661651623624</v>
      </c>
      <c r="AC197" s="6">
        <f t="shared" ref="AC197:AC231" si="55">SUM(Y197:AB197)</f>
        <v>-2903.1161651623856</v>
      </c>
      <c r="AE197" s="6">
        <v>435259.52479798347</v>
      </c>
      <c r="AF197" s="6">
        <f t="shared" si="43"/>
        <v>6593.150022816495</v>
      </c>
      <c r="AG197" s="10">
        <f t="shared" ref="AG197:AG260" si="56">+AF197/$AE197</f>
        <v>1.5147629511098158E-2</v>
      </c>
      <c r="AI197" s="6">
        <f t="shared" si="44"/>
        <v>435259.52479798347</v>
      </c>
      <c r="AJ197" s="6">
        <f t="shared" si="45"/>
        <v>10674.623845216469</v>
      </c>
      <c r="AK197" s="10">
        <f t="shared" ref="AK197:AK260" si="57">+AJ197/$AE197</f>
        <v>2.4524733491290904E-2</v>
      </c>
      <c r="AM197" s="6">
        <f t="shared" si="46"/>
        <v>435259.52479798347</v>
      </c>
      <c r="AN197" s="6">
        <f t="shared" si="47"/>
        <v>13577.740010378882</v>
      </c>
      <c r="AO197" s="10">
        <f t="shared" ref="AO197:AO260" si="58">+AN197/$AE197</f>
        <v>3.1194584464706899E-2</v>
      </c>
    </row>
    <row r="198" spans="1:41" x14ac:dyDescent="0.3">
      <c r="A198" s="3"/>
      <c r="B198" s="3" t="str">
        <f t="shared" si="48"/>
        <v>2167</v>
      </c>
      <c r="C198" s="3">
        <v>143251</v>
      </c>
      <c r="D198" s="3">
        <v>8552167</v>
      </c>
      <c r="E198" s="4" t="s">
        <v>139</v>
      </c>
      <c r="F198" s="4" t="s">
        <v>5</v>
      </c>
      <c r="G198" s="6">
        <v>416</v>
      </c>
      <c r="H198" s="6">
        <v>25939.999999999993</v>
      </c>
      <c r="I198" s="6">
        <v>1779707.7</v>
      </c>
      <c r="J198" s="6">
        <v>1774240</v>
      </c>
      <c r="K198" s="10">
        <f t="shared" si="49"/>
        <v>1.45754271895323E-2</v>
      </c>
      <c r="M198" s="6">
        <v>1774240</v>
      </c>
      <c r="N198" s="6">
        <f t="shared" si="50"/>
        <v>0</v>
      </c>
      <c r="O198" s="10">
        <f t="shared" si="51"/>
        <v>0</v>
      </c>
      <c r="P198" s="6">
        <v>-6691.3600000001024</v>
      </c>
      <c r="Q198" s="6">
        <v>6691.3600000001024</v>
      </c>
      <c r="R198" s="6">
        <v>0</v>
      </c>
      <c r="S198" s="6">
        <v>0</v>
      </c>
      <c r="T198" s="6">
        <f t="shared" si="52"/>
        <v>0</v>
      </c>
      <c r="V198" s="6">
        <v>1767996.44</v>
      </c>
      <c r="W198" s="6">
        <f t="shared" si="53"/>
        <v>-6243.5600000000559</v>
      </c>
      <c r="X198" s="10">
        <f t="shared" si="54"/>
        <v>-3.5190053205880014E-3</v>
      </c>
      <c r="Y198" s="6">
        <v>-6691.3600000001024</v>
      </c>
      <c r="Z198" s="6">
        <v>-2179.839999999851</v>
      </c>
      <c r="AA198" s="6">
        <v>2627.6399999999226</v>
      </c>
      <c r="AB198" s="6">
        <v>0</v>
      </c>
      <c r="AC198" s="6">
        <f t="shared" si="55"/>
        <v>-6243.5600000000304</v>
      </c>
      <c r="AE198" s="6">
        <v>1738880</v>
      </c>
      <c r="AF198" s="6">
        <f t="shared" ref="AF198:AF261" si="59">$M198-AE198</f>
        <v>35360</v>
      </c>
      <c r="AG198" s="10">
        <f t="shared" si="56"/>
        <v>2.033492822966507E-2</v>
      </c>
      <c r="AI198" s="6">
        <f t="shared" ref="AI198:AI261" si="60">AE198</f>
        <v>1738880</v>
      </c>
      <c r="AJ198" s="6">
        <f t="shared" ref="AJ198:AJ261" si="61">$V198-AI198</f>
        <v>29116.439999999944</v>
      </c>
      <c r="AK198" s="10">
        <f t="shared" si="57"/>
        <v>1.6744364188443103E-2</v>
      </c>
      <c r="AM198" s="6">
        <f t="shared" ref="AM198:AM261" si="62">AI198</f>
        <v>1738880</v>
      </c>
      <c r="AN198" s="6">
        <f t="shared" ref="AN198:AN261" si="63">$J198-AM198</f>
        <v>35360</v>
      </c>
      <c r="AO198" s="10">
        <f t="shared" si="58"/>
        <v>2.033492822966507E-2</v>
      </c>
    </row>
    <row r="199" spans="1:41" x14ac:dyDescent="0.3">
      <c r="A199" s="3"/>
      <c r="B199" s="3" t="str">
        <f t="shared" si="48"/>
        <v>2039</v>
      </c>
      <c r="C199" s="3">
        <v>147089</v>
      </c>
      <c r="D199" s="3">
        <v>8552039</v>
      </c>
      <c r="E199" s="4" t="s">
        <v>113</v>
      </c>
      <c r="F199" s="4" t="s">
        <v>5</v>
      </c>
      <c r="G199" s="6">
        <v>135.30000000000001</v>
      </c>
      <c r="H199" s="6">
        <v>10513.678411926603</v>
      </c>
      <c r="I199" s="6">
        <v>726130.70648599998</v>
      </c>
      <c r="J199" s="6">
        <v>718874.50648600003</v>
      </c>
      <c r="K199" s="10">
        <f t="shared" si="49"/>
        <v>1.4479043948996406E-2</v>
      </c>
      <c r="M199" s="6">
        <v>718874.50648600003</v>
      </c>
      <c r="N199" s="6">
        <f t="shared" si="50"/>
        <v>0</v>
      </c>
      <c r="O199" s="10">
        <f t="shared" si="51"/>
        <v>0</v>
      </c>
      <c r="P199" s="6">
        <v>-2176.3005000000121</v>
      </c>
      <c r="Q199" s="6">
        <v>0</v>
      </c>
      <c r="R199" s="6">
        <v>2176.3005000000194</v>
      </c>
      <c r="S199" s="6">
        <v>0</v>
      </c>
      <c r="T199" s="6">
        <f t="shared" si="52"/>
        <v>7.2759576141834259E-12</v>
      </c>
      <c r="V199" s="6">
        <v>717702.79176740011</v>
      </c>
      <c r="W199" s="6">
        <f t="shared" si="53"/>
        <v>-1171.7147185999202</v>
      </c>
      <c r="X199" s="10">
        <f t="shared" si="54"/>
        <v>-1.6299294355665666E-3</v>
      </c>
      <c r="Y199" s="6">
        <v>-2176.3005000000121</v>
      </c>
      <c r="Z199" s="6">
        <v>0</v>
      </c>
      <c r="AA199" s="6">
        <v>1004.5857814000192</v>
      </c>
      <c r="AB199" s="6">
        <v>0</v>
      </c>
      <c r="AC199" s="6">
        <f t="shared" si="55"/>
        <v>-1171.7147185999929</v>
      </c>
      <c r="AE199" s="6">
        <v>707157.35929978627</v>
      </c>
      <c r="AF199" s="6">
        <f t="shared" si="59"/>
        <v>11717.147186213755</v>
      </c>
      <c r="AG199" s="10">
        <f t="shared" si="56"/>
        <v>1.6569363285444488E-2</v>
      </c>
      <c r="AI199" s="6">
        <f t="shared" si="60"/>
        <v>707157.35929978627</v>
      </c>
      <c r="AJ199" s="6">
        <f t="shared" si="61"/>
        <v>10545.432467613835</v>
      </c>
      <c r="AK199" s="10">
        <f t="shared" si="57"/>
        <v>1.491242695693038E-2</v>
      </c>
      <c r="AM199" s="6">
        <f t="shared" si="62"/>
        <v>707157.35929978627</v>
      </c>
      <c r="AN199" s="6">
        <f t="shared" si="63"/>
        <v>11717.147186213755</v>
      </c>
      <c r="AO199" s="10">
        <f t="shared" si="58"/>
        <v>1.6569363285444488E-2</v>
      </c>
    </row>
    <row r="200" spans="1:41" x14ac:dyDescent="0.3">
      <c r="A200" s="3"/>
      <c r="B200" s="3" t="str">
        <f t="shared" si="48"/>
        <v>3066</v>
      </c>
      <c r="C200" s="3">
        <v>120149</v>
      </c>
      <c r="D200" s="3">
        <v>8553066</v>
      </c>
      <c r="E200" s="4" t="s">
        <v>69</v>
      </c>
      <c r="F200" s="4" t="s">
        <v>5</v>
      </c>
      <c r="G200" s="6">
        <v>40</v>
      </c>
      <c r="H200" s="6">
        <v>4530</v>
      </c>
      <c r="I200" s="6">
        <v>323921.39360800001</v>
      </c>
      <c r="J200" s="6">
        <v>319339.79360800004</v>
      </c>
      <c r="K200" s="10">
        <f t="shared" si="49"/>
        <v>1.398487438431458E-2</v>
      </c>
      <c r="M200" s="6">
        <v>319339.79360800009</v>
      </c>
      <c r="N200" s="6">
        <f t="shared" si="50"/>
        <v>0</v>
      </c>
      <c r="O200" s="10">
        <f t="shared" si="51"/>
        <v>0</v>
      </c>
      <c r="P200" s="6">
        <v>-643.39999999999418</v>
      </c>
      <c r="Q200" s="6">
        <v>0</v>
      </c>
      <c r="R200" s="6">
        <v>643.40000000003783</v>
      </c>
      <c r="S200" s="6">
        <v>0</v>
      </c>
      <c r="T200" s="6">
        <f t="shared" si="52"/>
        <v>4.3655745685100555E-11</v>
      </c>
      <c r="V200" s="6">
        <v>318951.48028720007</v>
      </c>
      <c r="W200" s="6">
        <f t="shared" si="53"/>
        <v>-388.31332079996355</v>
      </c>
      <c r="X200" s="10">
        <f t="shared" si="54"/>
        <v>-1.2159878867981945E-3</v>
      </c>
      <c r="Y200" s="6">
        <v>-643.39999999999418</v>
      </c>
      <c r="Z200" s="6">
        <v>0</v>
      </c>
      <c r="AA200" s="6">
        <v>255.08667920003791</v>
      </c>
      <c r="AB200" s="6">
        <v>0</v>
      </c>
      <c r="AC200" s="6">
        <f t="shared" si="55"/>
        <v>-388.31332079995627</v>
      </c>
      <c r="AE200" s="6">
        <v>315456.66037500004</v>
      </c>
      <c r="AF200" s="6">
        <f t="shared" si="59"/>
        <v>3883.1332330000587</v>
      </c>
      <c r="AG200" s="10">
        <f t="shared" si="56"/>
        <v>1.2309561726748684E-2</v>
      </c>
      <c r="AI200" s="6">
        <f t="shared" si="60"/>
        <v>315456.66037500004</v>
      </c>
      <c r="AJ200" s="6">
        <f t="shared" si="61"/>
        <v>3494.8199122000369</v>
      </c>
      <c r="AK200" s="10">
        <f t="shared" si="57"/>
        <v>1.1078605561998784E-2</v>
      </c>
      <c r="AM200" s="6">
        <f t="shared" si="62"/>
        <v>315456.66037500004</v>
      </c>
      <c r="AN200" s="6">
        <f t="shared" si="63"/>
        <v>3883.1332330000005</v>
      </c>
      <c r="AO200" s="10">
        <f t="shared" si="58"/>
        <v>1.23095617267485E-2</v>
      </c>
    </row>
    <row r="201" spans="1:41" x14ac:dyDescent="0.3">
      <c r="A201" s="3"/>
      <c r="B201" s="3" t="str">
        <f t="shared" si="48"/>
        <v>2043</v>
      </c>
      <c r="C201" s="3">
        <v>119926</v>
      </c>
      <c r="D201" s="3">
        <v>8552043</v>
      </c>
      <c r="E201" s="4" t="s">
        <v>19</v>
      </c>
      <c r="F201" s="4" t="s">
        <v>5</v>
      </c>
      <c r="G201" s="6">
        <v>111</v>
      </c>
      <c r="H201" s="6">
        <v>7240.0000000000018</v>
      </c>
      <c r="I201" s="6">
        <v>539985.81244218315</v>
      </c>
      <c r="J201" s="6">
        <v>523670.81244218315</v>
      </c>
      <c r="K201" s="10">
        <f t="shared" si="49"/>
        <v>1.3407759672899177E-2</v>
      </c>
      <c r="M201" s="6">
        <v>522830.94804400008</v>
      </c>
      <c r="N201" s="6">
        <f t="shared" si="50"/>
        <v>-839.86439818306826</v>
      </c>
      <c r="O201" s="10">
        <f t="shared" si="51"/>
        <v>-1.6038021944860543E-3</v>
      </c>
      <c r="P201" s="6">
        <v>-1785.4349999999977</v>
      </c>
      <c r="Q201" s="6">
        <v>0</v>
      </c>
      <c r="R201" s="6">
        <v>945.57060181683244</v>
      </c>
      <c r="S201" s="6">
        <v>0</v>
      </c>
      <c r="T201" s="6">
        <f t="shared" si="52"/>
        <v>-839.86439818316524</v>
      </c>
      <c r="V201" s="6">
        <v>522043.63245959999</v>
      </c>
      <c r="W201" s="6">
        <f t="shared" si="53"/>
        <v>-1627.1799825831549</v>
      </c>
      <c r="X201" s="10">
        <f t="shared" si="54"/>
        <v>-3.1072573531350034E-3</v>
      </c>
      <c r="Y201" s="6">
        <v>-1785.4349999999977</v>
      </c>
      <c r="Z201" s="6">
        <v>0</v>
      </c>
      <c r="AA201" s="6">
        <v>158.25501741683161</v>
      </c>
      <c r="AB201" s="6">
        <v>0</v>
      </c>
      <c r="AC201" s="6">
        <f t="shared" si="55"/>
        <v>-1627.1799825831661</v>
      </c>
      <c r="AE201" s="6">
        <v>514957.7921956667</v>
      </c>
      <c r="AF201" s="6">
        <f t="shared" si="59"/>
        <v>7873.1558483333793</v>
      </c>
      <c r="AG201" s="10">
        <f t="shared" si="56"/>
        <v>1.5288934292583429E-2</v>
      </c>
      <c r="AI201" s="6">
        <f t="shared" si="60"/>
        <v>514957.7921956667</v>
      </c>
      <c r="AJ201" s="6">
        <f t="shared" si="61"/>
        <v>7085.8402639332926</v>
      </c>
      <c r="AK201" s="10">
        <f t="shared" si="57"/>
        <v>1.3760040864166418E-2</v>
      </c>
      <c r="AM201" s="6">
        <f t="shared" si="62"/>
        <v>514957.7921956667</v>
      </c>
      <c r="AN201" s="6">
        <f t="shared" si="63"/>
        <v>8713.0202465164475</v>
      </c>
      <c r="AO201" s="10">
        <f t="shared" si="58"/>
        <v>1.6919872615901291E-2</v>
      </c>
    </row>
    <row r="202" spans="1:41" x14ac:dyDescent="0.3">
      <c r="A202" s="3"/>
      <c r="B202" s="3" t="str">
        <f t="shared" si="48"/>
        <v>3080</v>
      </c>
      <c r="C202" s="3">
        <v>120158</v>
      </c>
      <c r="D202" s="3">
        <v>8553080</v>
      </c>
      <c r="E202" s="4" t="s">
        <v>73</v>
      </c>
      <c r="F202" s="4" t="s">
        <v>5</v>
      </c>
      <c r="G202" s="6">
        <v>107</v>
      </c>
      <c r="H202" s="6">
        <v>6849.9999999999973</v>
      </c>
      <c r="I202" s="6">
        <v>533365.78061224497</v>
      </c>
      <c r="J202" s="6">
        <v>526005.53061224497</v>
      </c>
      <c r="K202" s="10">
        <f t="shared" si="49"/>
        <v>1.2842968651151474E-2</v>
      </c>
      <c r="M202" s="6">
        <v>513111.22860669997</v>
      </c>
      <c r="N202" s="6">
        <f t="shared" si="50"/>
        <v>-12894.302005545003</v>
      </c>
      <c r="O202" s="10">
        <f t="shared" si="51"/>
        <v>-2.4513624392003368E-2</v>
      </c>
      <c r="P202" s="6">
        <v>-1721.0950000000303</v>
      </c>
      <c r="Q202" s="6">
        <v>0</v>
      </c>
      <c r="R202" s="6">
        <v>0</v>
      </c>
      <c r="S202" s="6">
        <v>-11173.207005544893</v>
      </c>
      <c r="T202" s="6">
        <f t="shared" si="52"/>
        <v>-12894.302005544923</v>
      </c>
      <c r="V202" s="6">
        <v>517699.84226322861</v>
      </c>
      <c r="W202" s="6">
        <f t="shared" si="53"/>
        <v>-8305.68834901636</v>
      </c>
      <c r="X202" s="10">
        <f t="shared" si="54"/>
        <v>-1.5790116007618666E-2</v>
      </c>
      <c r="Y202" s="6">
        <v>-1721.0950000000303</v>
      </c>
      <c r="Z202" s="6">
        <v>0</v>
      </c>
      <c r="AA202" s="6">
        <v>0</v>
      </c>
      <c r="AB202" s="6">
        <v>-6584.5933490163197</v>
      </c>
      <c r="AC202" s="6">
        <f t="shared" si="55"/>
        <v>-8305.6883490163491</v>
      </c>
      <c r="AE202" s="6">
        <v>505698.85266738269</v>
      </c>
      <c r="AF202" s="6">
        <f t="shared" si="59"/>
        <v>7412.3759393172804</v>
      </c>
      <c r="AG202" s="10">
        <f t="shared" si="56"/>
        <v>1.4657687871387522E-2</v>
      </c>
      <c r="AI202" s="6">
        <f t="shared" si="60"/>
        <v>505698.85266738269</v>
      </c>
      <c r="AJ202" s="6">
        <f t="shared" si="61"/>
        <v>12000.989595845924</v>
      </c>
      <c r="AK202" s="10">
        <f t="shared" si="57"/>
        <v>2.3731494608985063E-2</v>
      </c>
      <c r="AM202" s="6">
        <f t="shared" si="62"/>
        <v>505698.85266738269</v>
      </c>
      <c r="AN202" s="6">
        <f t="shared" si="63"/>
        <v>20306.677944862284</v>
      </c>
      <c r="AO202" s="10">
        <f t="shared" si="58"/>
        <v>4.0155673357279209E-2</v>
      </c>
    </row>
    <row r="203" spans="1:41" x14ac:dyDescent="0.3">
      <c r="A203" s="3"/>
      <c r="B203" s="3" t="str">
        <f t="shared" si="48"/>
        <v>2037</v>
      </c>
      <c r="C203" s="3">
        <v>138807</v>
      </c>
      <c r="D203" s="3">
        <v>8552037</v>
      </c>
      <c r="E203" s="4" t="s">
        <v>111</v>
      </c>
      <c r="F203" s="4" t="s">
        <v>5</v>
      </c>
      <c r="G203" s="6">
        <v>187</v>
      </c>
      <c r="H203" s="6">
        <v>9989.9999999999982</v>
      </c>
      <c r="I203" s="6">
        <v>799221.32</v>
      </c>
      <c r="J203" s="6">
        <v>797555</v>
      </c>
      <c r="K203" s="10">
        <f t="shared" si="49"/>
        <v>1.2499666550436866E-2</v>
      </c>
      <c r="M203" s="6">
        <v>797555</v>
      </c>
      <c r="N203" s="6">
        <f t="shared" si="50"/>
        <v>0</v>
      </c>
      <c r="O203" s="10">
        <f t="shared" si="51"/>
        <v>0</v>
      </c>
      <c r="P203" s="6">
        <v>-3007.8950000000186</v>
      </c>
      <c r="Q203" s="6">
        <v>3007.8950000000186</v>
      </c>
      <c r="R203" s="6">
        <v>0</v>
      </c>
      <c r="S203" s="6">
        <v>0</v>
      </c>
      <c r="T203" s="6">
        <f t="shared" si="52"/>
        <v>0</v>
      </c>
      <c r="V203" s="6">
        <v>793567.22499999998</v>
      </c>
      <c r="W203" s="6">
        <f t="shared" si="53"/>
        <v>-3987.7750000000233</v>
      </c>
      <c r="X203" s="10">
        <f t="shared" si="54"/>
        <v>-5.0000000000000296E-3</v>
      </c>
      <c r="Y203" s="6">
        <v>-3007.8950000000186</v>
      </c>
      <c r="Z203" s="6">
        <v>-979.88000000000466</v>
      </c>
      <c r="AA203" s="6">
        <v>0</v>
      </c>
      <c r="AB203" s="6">
        <v>0</v>
      </c>
      <c r="AC203" s="6">
        <f t="shared" si="55"/>
        <v>-3987.7750000000233</v>
      </c>
      <c r="AE203" s="6">
        <v>781660</v>
      </c>
      <c r="AF203" s="6">
        <f t="shared" si="59"/>
        <v>15895</v>
      </c>
      <c r="AG203" s="10">
        <f t="shared" si="56"/>
        <v>2.033492822966507E-2</v>
      </c>
      <c r="AI203" s="6">
        <f t="shared" si="60"/>
        <v>781660</v>
      </c>
      <c r="AJ203" s="6">
        <f t="shared" si="61"/>
        <v>11907.224999999977</v>
      </c>
      <c r="AK203" s="10">
        <f t="shared" si="57"/>
        <v>1.5233253588516717E-2</v>
      </c>
      <c r="AM203" s="6">
        <f t="shared" si="62"/>
        <v>781660</v>
      </c>
      <c r="AN203" s="6">
        <f t="shared" si="63"/>
        <v>15895</v>
      </c>
      <c r="AO203" s="10">
        <f t="shared" si="58"/>
        <v>2.033492822966507E-2</v>
      </c>
    </row>
    <row r="204" spans="1:41" x14ac:dyDescent="0.3">
      <c r="A204" s="3"/>
      <c r="B204" s="3" t="str">
        <f t="shared" si="48"/>
        <v>3320</v>
      </c>
      <c r="C204" s="3">
        <v>120201</v>
      </c>
      <c r="D204" s="3">
        <v>8553320</v>
      </c>
      <c r="E204" s="4" t="s">
        <v>86</v>
      </c>
      <c r="F204" s="4" t="s">
        <v>5</v>
      </c>
      <c r="G204" s="6">
        <v>100</v>
      </c>
      <c r="H204" s="6">
        <v>6330</v>
      </c>
      <c r="I204" s="6">
        <v>515558.09272272472</v>
      </c>
      <c r="J204" s="6">
        <v>513514.09272272472</v>
      </c>
      <c r="K204" s="10">
        <f t="shared" si="49"/>
        <v>1.227795681873696E-2</v>
      </c>
      <c r="M204" s="6">
        <v>485995.56704046641</v>
      </c>
      <c r="N204" s="6">
        <f t="shared" si="50"/>
        <v>-27518.525682258303</v>
      </c>
      <c r="O204" s="10">
        <f t="shared" si="51"/>
        <v>-5.358864746311278E-2</v>
      </c>
      <c r="P204" s="6">
        <v>-1608.5</v>
      </c>
      <c r="Q204" s="6">
        <v>0</v>
      </c>
      <c r="R204" s="6">
        <v>0</v>
      </c>
      <c r="S204" s="6">
        <v>-25910.025682258321</v>
      </c>
      <c r="T204" s="6">
        <f t="shared" si="52"/>
        <v>-27518.525682258321</v>
      </c>
      <c r="V204" s="6">
        <v>490173.47939408844</v>
      </c>
      <c r="W204" s="6">
        <f t="shared" si="53"/>
        <v>-23340.613328636275</v>
      </c>
      <c r="X204" s="10">
        <f t="shared" si="54"/>
        <v>-4.5452722056528234E-2</v>
      </c>
      <c r="Y204" s="6">
        <v>-1608.5</v>
      </c>
      <c r="Z204" s="6">
        <v>0</v>
      </c>
      <c r="AA204" s="6">
        <v>0</v>
      </c>
      <c r="AB204" s="6">
        <v>-21732.113328636293</v>
      </c>
      <c r="AC204" s="6">
        <f t="shared" si="55"/>
        <v>-23340.613328636293</v>
      </c>
      <c r="AE204" s="6">
        <v>479246.6317142857</v>
      </c>
      <c r="AF204" s="6">
        <f t="shared" si="59"/>
        <v>6748.9353261807119</v>
      </c>
      <c r="AG204" s="10">
        <f t="shared" si="56"/>
        <v>1.4082384475065546E-2</v>
      </c>
      <c r="AI204" s="6">
        <f t="shared" si="60"/>
        <v>479246.6317142857</v>
      </c>
      <c r="AJ204" s="6">
        <f t="shared" si="61"/>
        <v>10926.84767980274</v>
      </c>
      <c r="AK204" s="10">
        <f t="shared" si="57"/>
        <v>2.2800051073320931E-2</v>
      </c>
      <c r="AM204" s="6">
        <f t="shared" si="62"/>
        <v>479246.6317142857</v>
      </c>
      <c r="AN204" s="6">
        <f t="shared" si="63"/>
        <v>34267.461008439015</v>
      </c>
      <c r="AO204" s="10">
        <f t="shared" si="58"/>
        <v>7.1502768597168517E-2</v>
      </c>
    </row>
    <row r="205" spans="1:41" x14ac:dyDescent="0.3">
      <c r="A205" s="3"/>
      <c r="B205" s="3" t="str">
        <f t="shared" si="48"/>
        <v>2170</v>
      </c>
      <c r="C205" s="3">
        <v>119978</v>
      </c>
      <c r="D205" s="3">
        <v>8552170</v>
      </c>
      <c r="E205" s="4" t="s">
        <v>40</v>
      </c>
      <c r="F205" s="4" t="s">
        <v>5</v>
      </c>
      <c r="G205" s="6">
        <v>420</v>
      </c>
      <c r="H205" s="6">
        <v>21920.000000000007</v>
      </c>
      <c r="I205" s="6">
        <v>1835501.5</v>
      </c>
      <c r="J205" s="6">
        <v>1791300</v>
      </c>
      <c r="K205" s="10">
        <f t="shared" si="49"/>
        <v>1.1942240308711275E-2</v>
      </c>
      <c r="M205" s="6">
        <v>1791300</v>
      </c>
      <c r="N205" s="6">
        <f t="shared" si="50"/>
        <v>0</v>
      </c>
      <c r="O205" s="10">
        <f t="shared" si="51"/>
        <v>0</v>
      </c>
      <c r="P205" s="6">
        <v>-6755.6999999999534</v>
      </c>
      <c r="Q205" s="6">
        <v>6755.6999999999534</v>
      </c>
      <c r="R205" s="6">
        <v>0</v>
      </c>
      <c r="S205" s="6">
        <v>0</v>
      </c>
      <c r="T205" s="6">
        <f t="shared" si="52"/>
        <v>0</v>
      </c>
      <c r="V205" s="6">
        <v>1785017.4</v>
      </c>
      <c r="W205" s="6">
        <f t="shared" si="53"/>
        <v>-6282.6000000000931</v>
      </c>
      <c r="X205" s="10">
        <f t="shared" si="54"/>
        <v>-3.5072852118573621E-3</v>
      </c>
      <c r="Y205" s="6">
        <v>-6755.6999999999534</v>
      </c>
      <c r="Z205" s="6">
        <v>-2200.8000000000466</v>
      </c>
      <c r="AA205" s="6">
        <v>2673.8999999999196</v>
      </c>
      <c r="AB205" s="6">
        <v>0</v>
      </c>
      <c r="AC205" s="6">
        <f t="shared" si="55"/>
        <v>-6282.6000000000804</v>
      </c>
      <c r="AE205" s="6">
        <v>1755600</v>
      </c>
      <c r="AF205" s="6">
        <f t="shared" si="59"/>
        <v>35700</v>
      </c>
      <c r="AG205" s="10">
        <f t="shared" si="56"/>
        <v>2.033492822966507E-2</v>
      </c>
      <c r="AI205" s="6">
        <f t="shared" si="60"/>
        <v>1755600</v>
      </c>
      <c r="AJ205" s="6">
        <f t="shared" si="61"/>
        <v>29417.399999999907</v>
      </c>
      <c r="AK205" s="10">
        <f t="shared" si="57"/>
        <v>1.6756322624743625E-2</v>
      </c>
      <c r="AM205" s="6">
        <f t="shared" si="62"/>
        <v>1755600</v>
      </c>
      <c r="AN205" s="6">
        <f t="shared" si="63"/>
        <v>35700</v>
      </c>
      <c r="AO205" s="10">
        <f t="shared" si="58"/>
        <v>2.033492822966507E-2</v>
      </c>
    </row>
    <row r="206" spans="1:41" x14ac:dyDescent="0.3">
      <c r="A206" s="3"/>
      <c r="B206" s="3" t="str">
        <f t="shared" si="48"/>
        <v>3097</v>
      </c>
      <c r="C206" s="3">
        <v>140912</v>
      </c>
      <c r="D206" s="3">
        <v>8553097</v>
      </c>
      <c r="E206" s="4" t="s">
        <v>201</v>
      </c>
      <c r="F206" s="4" t="s">
        <v>5</v>
      </c>
      <c r="G206" s="6">
        <v>49</v>
      </c>
      <c r="H206" s="6">
        <v>4240</v>
      </c>
      <c r="I206" s="6">
        <v>357646.33181818179</v>
      </c>
      <c r="J206" s="6">
        <v>356419.93181818177</v>
      </c>
      <c r="K206" s="10">
        <f t="shared" si="49"/>
        <v>1.1855287256673185E-2</v>
      </c>
      <c r="M206" s="6">
        <v>341055.23723789997</v>
      </c>
      <c r="N206" s="6">
        <f t="shared" si="50"/>
        <v>-15364.694580281794</v>
      </c>
      <c r="O206" s="10">
        <f t="shared" si="51"/>
        <v>-4.3108404465212927E-2</v>
      </c>
      <c r="P206" s="6">
        <v>-788.16500000000815</v>
      </c>
      <c r="Q206" s="6">
        <v>0</v>
      </c>
      <c r="R206" s="6">
        <v>0</v>
      </c>
      <c r="S206" s="6">
        <v>-14576.529580281822</v>
      </c>
      <c r="T206" s="6">
        <f t="shared" si="52"/>
        <v>-15364.69458028183</v>
      </c>
      <c r="V206" s="6">
        <v>343153.00225659995</v>
      </c>
      <c r="W206" s="6">
        <f t="shared" si="53"/>
        <v>-13266.929561581812</v>
      </c>
      <c r="X206" s="10">
        <f t="shared" si="54"/>
        <v>-3.7222748722003533E-2</v>
      </c>
      <c r="Y206" s="6">
        <v>-788.16500000000815</v>
      </c>
      <c r="Z206" s="6">
        <v>0</v>
      </c>
      <c r="AA206" s="6">
        <v>0</v>
      </c>
      <c r="AB206" s="6">
        <v>-12478.76456158182</v>
      </c>
      <c r="AC206" s="6">
        <f t="shared" si="55"/>
        <v>-13266.929561581828</v>
      </c>
      <c r="AE206" s="6">
        <v>337666.53986587177</v>
      </c>
      <c r="AF206" s="6">
        <f t="shared" si="59"/>
        <v>3388.6973720281967</v>
      </c>
      <c r="AG206" s="10">
        <f t="shared" si="56"/>
        <v>1.0035632708453311E-2</v>
      </c>
      <c r="AI206" s="6">
        <f t="shared" si="60"/>
        <v>337666.53986587177</v>
      </c>
      <c r="AJ206" s="6">
        <f t="shared" si="61"/>
        <v>5486.4623907281784</v>
      </c>
      <c r="AK206" s="10">
        <f t="shared" si="57"/>
        <v>1.6248167179690107E-2</v>
      </c>
      <c r="AM206" s="6">
        <f t="shared" si="62"/>
        <v>337666.53986587177</v>
      </c>
      <c r="AN206" s="6">
        <f t="shared" si="63"/>
        <v>18753.39195230999</v>
      </c>
      <c r="AO206" s="10">
        <f t="shared" si="58"/>
        <v>5.5538200378868544E-2</v>
      </c>
    </row>
    <row r="207" spans="1:41" x14ac:dyDescent="0.3">
      <c r="A207" s="3"/>
      <c r="B207" s="3" t="str">
        <f t="shared" si="48"/>
        <v>3052</v>
      </c>
      <c r="C207" s="3">
        <v>144115</v>
      </c>
      <c r="D207" s="3">
        <v>8553052</v>
      </c>
      <c r="E207" s="4" t="s">
        <v>185</v>
      </c>
      <c r="F207" s="4" t="s">
        <v>5</v>
      </c>
      <c r="G207" s="6">
        <v>68</v>
      </c>
      <c r="H207" s="6">
        <v>4359.9999999999991</v>
      </c>
      <c r="I207" s="6">
        <v>380985.72036666668</v>
      </c>
      <c r="J207" s="6">
        <v>378699.97916666669</v>
      </c>
      <c r="K207" s="10">
        <f t="shared" si="49"/>
        <v>1.144399846745927E-2</v>
      </c>
      <c r="M207" s="6">
        <v>377383.45140979998</v>
      </c>
      <c r="N207" s="6">
        <f t="shared" si="50"/>
        <v>-1316.5277568667079</v>
      </c>
      <c r="O207" s="10">
        <f t="shared" si="51"/>
        <v>-3.4764400034131009E-3</v>
      </c>
      <c r="P207" s="6">
        <v>-1093.7799999999988</v>
      </c>
      <c r="Q207" s="6">
        <v>0</v>
      </c>
      <c r="R207" s="6">
        <v>0</v>
      </c>
      <c r="S207" s="6">
        <v>-222.74775686667164</v>
      </c>
      <c r="T207" s="6">
        <f t="shared" si="52"/>
        <v>-1316.5277568666704</v>
      </c>
      <c r="V207" s="6">
        <v>377606.19916666666</v>
      </c>
      <c r="W207" s="6">
        <f t="shared" si="53"/>
        <v>-1093.7800000000279</v>
      </c>
      <c r="X207" s="10">
        <f t="shared" si="54"/>
        <v>-2.8882494327221839E-3</v>
      </c>
      <c r="Y207" s="6">
        <v>-1093.7799999999988</v>
      </c>
      <c r="Z207" s="6">
        <v>0</v>
      </c>
      <c r="AA207" s="6">
        <v>0</v>
      </c>
      <c r="AB207" s="6">
        <v>0</v>
      </c>
      <c r="AC207" s="6">
        <f t="shared" si="55"/>
        <v>-1093.7799999999988</v>
      </c>
      <c r="AE207" s="6">
        <v>372138.93375052302</v>
      </c>
      <c r="AF207" s="6">
        <f t="shared" si="59"/>
        <v>5244.5176592769567</v>
      </c>
      <c r="AG207" s="10">
        <f t="shared" si="56"/>
        <v>1.4092902364235856E-2</v>
      </c>
      <c r="AI207" s="6">
        <f t="shared" si="60"/>
        <v>372138.93375052302</v>
      </c>
      <c r="AJ207" s="6">
        <f t="shared" si="61"/>
        <v>5467.2654161436367</v>
      </c>
      <c r="AK207" s="10">
        <f t="shared" si="57"/>
        <v>1.469146310772422E-2</v>
      </c>
      <c r="AM207" s="6">
        <f t="shared" si="62"/>
        <v>372138.93375052302</v>
      </c>
      <c r="AN207" s="6">
        <f t="shared" si="63"/>
        <v>6561.0454161436646</v>
      </c>
      <c r="AO207" s="10">
        <f t="shared" si="58"/>
        <v>1.7630634209701106E-2</v>
      </c>
    </row>
    <row r="208" spans="1:41" x14ac:dyDescent="0.3">
      <c r="A208" s="3"/>
      <c r="B208" s="3" t="str">
        <f t="shared" si="48"/>
        <v>2097</v>
      </c>
      <c r="C208" s="3">
        <v>119953</v>
      </c>
      <c r="D208" s="3">
        <v>8552097</v>
      </c>
      <c r="E208" s="4" t="s">
        <v>31</v>
      </c>
      <c r="F208" s="4" t="s">
        <v>5</v>
      </c>
      <c r="G208" s="6">
        <v>87</v>
      </c>
      <c r="H208" s="6">
        <v>5390.0000000000018</v>
      </c>
      <c r="I208" s="6">
        <v>474145.07606965583</v>
      </c>
      <c r="J208" s="6">
        <v>469264.85606965586</v>
      </c>
      <c r="K208" s="10">
        <f t="shared" si="49"/>
        <v>1.1367828692178944E-2</v>
      </c>
      <c r="M208" s="6">
        <v>446712.98098924401</v>
      </c>
      <c r="N208" s="6">
        <f t="shared" si="50"/>
        <v>-22551.875080411846</v>
      </c>
      <c r="O208" s="10">
        <f t="shared" si="51"/>
        <v>-4.8057882001426362E-2</v>
      </c>
      <c r="P208" s="6">
        <v>-1399.3950000000186</v>
      </c>
      <c r="Q208" s="6">
        <v>0</v>
      </c>
      <c r="R208" s="6">
        <v>0</v>
      </c>
      <c r="S208" s="6">
        <v>-21152.480080411842</v>
      </c>
      <c r="T208" s="6">
        <f t="shared" si="52"/>
        <v>-22551.875080411861</v>
      </c>
      <c r="V208" s="6">
        <v>450461.47260639502</v>
      </c>
      <c r="W208" s="6">
        <f t="shared" si="53"/>
        <v>-18803.383463260834</v>
      </c>
      <c r="X208" s="10">
        <f t="shared" si="54"/>
        <v>-4.0069873590682301E-2</v>
      </c>
      <c r="Y208" s="6">
        <v>-1399.3950000000186</v>
      </c>
      <c r="Z208" s="6">
        <v>0</v>
      </c>
      <c r="AA208" s="6">
        <v>0</v>
      </c>
      <c r="AB208" s="6">
        <v>-17403.988463260841</v>
      </c>
      <c r="AC208" s="6">
        <f t="shared" si="55"/>
        <v>-18803.38346326086</v>
      </c>
      <c r="AE208" s="6">
        <v>440657.72529630433</v>
      </c>
      <c r="AF208" s="6">
        <f t="shared" si="59"/>
        <v>6055.2556929396815</v>
      </c>
      <c r="AG208" s="10">
        <f t="shared" si="56"/>
        <v>1.3741403691193758E-2</v>
      </c>
      <c r="AI208" s="6">
        <f t="shared" si="60"/>
        <v>440657.72529630433</v>
      </c>
      <c r="AJ208" s="6">
        <f t="shared" si="61"/>
        <v>9803.7473100906936</v>
      </c>
      <c r="AK208" s="10">
        <f t="shared" si="57"/>
        <v>2.2247986923407546E-2</v>
      </c>
      <c r="AM208" s="6">
        <f t="shared" si="62"/>
        <v>440657.72529630433</v>
      </c>
      <c r="AN208" s="6">
        <f t="shared" si="63"/>
        <v>28607.130773351528</v>
      </c>
      <c r="AO208" s="10">
        <f t="shared" si="58"/>
        <v>6.491916317617194E-2</v>
      </c>
    </row>
    <row r="209" spans="1:41" x14ac:dyDescent="0.3">
      <c r="A209" s="3"/>
      <c r="B209" s="3" t="str">
        <f t="shared" si="48"/>
        <v>2019</v>
      </c>
      <c r="C209" s="3">
        <v>119912</v>
      </c>
      <c r="D209" s="3">
        <v>8552019</v>
      </c>
      <c r="E209" s="4" t="s">
        <v>9</v>
      </c>
      <c r="F209" s="4" t="s">
        <v>5</v>
      </c>
      <c r="G209" s="6">
        <v>192</v>
      </c>
      <c r="H209" s="6">
        <v>9320.0000000000036</v>
      </c>
      <c r="I209" s="6">
        <v>830707.5</v>
      </c>
      <c r="J209" s="6">
        <v>818880</v>
      </c>
      <c r="K209" s="10">
        <f t="shared" si="49"/>
        <v>1.1219352178715137E-2</v>
      </c>
      <c r="M209" s="6">
        <v>818880</v>
      </c>
      <c r="N209" s="6">
        <f t="shared" si="50"/>
        <v>0</v>
      </c>
      <c r="O209" s="10">
        <f t="shared" si="51"/>
        <v>0</v>
      </c>
      <c r="P209" s="6">
        <v>-3088.3200000000652</v>
      </c>
      <c r="Q209" s="6">
        <v>3088.3200000000652</v>
      </c>
      <c r="R209" s="6">
        <v>0</v>
      </c>
      <c r="S209" s="6">
        <v>0</v>
      </c>
      <c r="T209" s="6">
        <f t="shared" si="52"/>
        <v>0</v>
      </c>
      <c r="V209" s="6">
        <v>814822.67999999993</v>
      </c>
      <c r="W209" s="6">
        <f t="shared" si="53"/>
        <v>-4057.3200000000652</v>
      </c>
      <c r="X209" s="10">
        <f t="shared" si="54"/>
        <v>-4.9547186400938662E-3</v>
      </c>
      <c r="Y209" s="6">
        <v>-3088.3200000000652</v>
      </c>
      <c r="Z209" s="6">
        <v>-1006.0799999998417</v>
      </c>
      <c r="AA209" s="6">
        <v>37.079999999877032</v>
      </c>
      <c r="AB209" s="6">
        <v>0</v>
      </c>
      <c r="AC209" s="6">
        <f t="shared" si="55"/>
        <v>-4057.3200000000297</v>
      </c>
      <c r="AE209" s="6">
        <v>802560</v>
      </c>
      <c r="AF209" s="6">
        <f t="shared" si="59"/>
        <v>16320</v>
      </c>
      <c r="AG209" s="10">
        <f t="shared" si="56"/>
        <v>2.033492822966507E-2</v>
      </c>
      <c r="AI209" s="6">
        <f t="shared" si="60"/>
        <v>802560</v>
      </c>
      <c r="AJ209" s="6">
        <f t="shared" si="61"/>
        <v>12262.679999999935</v>
      </c>
      <c r="AK209" s="10">
        <f t="shared" si="57"/>
        <v>1.5279455741626712E-2</v>
      </c>
      <c r="AM209" s="6">
        <f t="shared" si="62"/>
        <v>802560</v>
      </c>
      <c r="AN209" s="6">
        <f t="shared" si="63"/>
        <v>16320</v>
      </c>
      <c r="AO209" s="10">
        <f t="shared" si="58"/>
        <v>2.033492822966507E-2</v>
      </c>
    </row>
    <row r="210" spans="1:41" x14ac:dyDescent="0.3">
      <c r="A210" s="3"/>
      <c r="B210" s="3" t="str">
        <f t="shared" si="48"/>
        <v>3000</v>
      </c>
      <c r="C210" s="3">
        <v>146602</v>
      </c>
      <c r="D210" s="3">
        <v>8553000</v>
      </c>
      <c r="E210" s="4" t="s">
        <v>173</v>
      </c>
      <c r="F210" s="4" t="s">
        <v>5</v>
      </c>
      <c r="G210" s="6">
        <v>70</v>
      </c>
      <c r="H210" s="6">
        <v>4779.9999999999982</v>
      </c>
      <c r="I210" s="6">
        <v>436752.00549882354</v>
      </c>
      <c r="J210" s="6">
        <v>435852.64705882355</v>
      </c>
      <c r="K210" s="10">
        <f t="shared" si="49"/>
        <v>1.0944425989620038E-2</v>
      </c>
      <c r="M210" s="6">
        <v>419750.24296520004</v>
      </c>
      <c r="N210" s="6">
        <f t="shared" si="50"/>
        <v>-16102.404093623511</v>
      </c>
      <c r="O210" s="10">
        <f t="shared" si="51"/>
        <v>-3.6944605481426154E-2</v>
      </c>
      <c r="P210" s="6">
        <v>-1125.9500000000116</v>
      </c>
      <c r="Q210" s="6">
        <v>0</v>
      </c>
      <c r="R210" s="6">
        <v>0</v>
      </c>
      <c r="S210" s="6">
        <v>-14976.45409362349</v>
      </c>
      <c r="T210" s="6">
        <f t="shared" si="52"/>
        <v>-16102.404093623501</v>
      </c>
      <c r="V210" s="6">
        <v>422850.00120080006</v>
      </c>
      <c r="W210" s="6">
        <f t="shared" si="53"/>
        <v>-13002.64585802349</v>
      </c>
      <c r="X210" s="10">
        <f t="shared" si="54"/>
        <v>-2.983266465344795E-2</v>
      </c>
      <c r="Y210" s="6">
        <v>-1125.9500000000116</v>
      </c>
      <c r="Z210" s="6">
        <v>0</v>
      </c>
      <c r="AA210" s="6">
        <v>0</v>
      </c>
      <c r="AB210" s="6">
        <v>-11876.69585802349</v>
      </c>
      <c r="AC210" s="6">
        <f t="shared" si="55"/>
        <v>-13002.645858023501</v>
      </c>
      <c r="AE210" s="6">
        <v>414742.9411764706</v>
      </c>
      <c r="AF210" s="6">
        <f t="shared" si="59"/>
        <v>5007.3017887294409</v>
      </c>
      <c r="AG210" s="10">
        <f t="shared" si="56"/>
        <v>1.2073265851193509E-2</v>
      </c>
      <c r="AI210" s="6">
        <f t="shared" si="60"/>
        <v>414742.9411764706</v>
      </c>
      <c r="AJ210" s="6">
        <f t="shared" si="61"/>
        <v>8107.0600243294612</v>
      </c>
      <c r="AK210" s="10">
        <f t="shared" si="57"/>
        <v>1.9547192295383653E-2</v>
      </c>
      <c r="AM210" s="6">
        <f t="shared" si="62"/>
        <v>414742.9411764706</v>
      </c>
      <c r="AN210" s="6">
        <f t="shared" si="63"/>
        <v>21109.705882352951</v>
      </c>
      <c r="AO210" s="10">
        <f t="shared" si="58"/>
        <v>5.0898288521734961E-2</v>
      </c>
    </row>
    <row r="211" spans="1:41" x14ac:dyDescent="0.3">
      <c r="A211" s="3"/>
      <c r="B211" s="3" t="str">
        <f t="shared" si="48"/>
        <v>3300</v>
      </c>
      <c r="C211" s="3">
        <v>120192</v>
      </c>
      <c r="D211" s="3">
        <v>8553300</v>
      </c>
      <c r="E211" s="4" t="s">
        <v>83</v>
      </c>
      <c r="F211" s="4" t="s">
        <v>5</v>
      </c>
      <c r="G211" s="6">
        <v>150</v>
      </c>
      <c r="H211" s="6">
        <v>7280.0000000000018</v>
      </c>
      <c r="I211" s="6">
        <v>665867.90771200007</v>
      </c>
      <c r="J211" s="6">
        <v>665867.90771200007</v>
      </c>
      <c r="K211" s="10">
        <f t="shared" si="49"/>
        <v>1.0933099366531918E-2</v>
      </c>
      <c r="M211" s="6">
        <v>665867.90771200007</v>
      </c>
      <c r="N211" s="6">
        <f t="shared" si="50"/>
        <v>0</v>
      </c>
      <c r="O211" s="10">
        <f t="shared" si="51"/>
        <v>0</v>
      </c>
      <c r="P211" s="6">
        <v>-2412.75</v>
      </c>
      <c r="Q211" s="6">
        <v>0</v>
      </c>
      <c r="R211" s="6">
        <v>2412.7500000000045</v>
      </c>
      <c r="S211" s="6">
        <v>0</v>
      </c>
      <c r="T211" s="6">
        <f t="shared" si="52"/>
        <v>4.5474735088646412E-12</v>
      </c>
      <c r="V211" s="6">
        <v>664800.12750080007</v>
      </c>
      <c r="W211" s="6">
        <f t="shared" si="53"/>
        <v>-1067.7802112000063</v>
      </c>
      <c r="X211" s="10">
        <f t="shared" si="54"/>
        <v>-1.6035916415750144E-3</v>
      </c>
      <c r="Y211" s="6">
        <v>-2412.75</v>
      </c>
      <c r="Z211" s="6">
        <v>0</v>
      </c>
      <c r="AA211" s="6">
        <v>1344.9697888000042</v>
      </c>
      <c r="AB211" s="6">
        <v>0</v>
      </c>
      <c r="AC211" s="6">
        <f t="shared" si="55"/>
        <v>-1067.7802111999958</v>
      </c>
      <c r="AE211" s="6">
        <v>655190.10558125004</v>
      </c>
      <c r="AF211" s="6">
        <f t="shared" si="59"/>
        <v>10677.802130750031</v>
      </c>
      <c r="AG211" s="10">
        <f t="shared" si="56"/>
        <v>1.6297257910018726E-2</v>
      </c>
      <c r="AI211" s="6">
        <f t="shared" si="60"/>
        <v>655190.10558125004</v>
      </c>
      <c r="AJ211" s="6">
        <f t="shared" si="61"/>
        <v>9610.0219195500249</v>
      </c>
      <c r="AK211" s="10">
        <f t="shared" si="57"/>
        <v>1.4667532121878614E-2</v>
      </c>
      <c r="AM211" s="6">
        <f t="shared" si="62"/>
        <v>655190.10558125004</v>
      </c>
      <c r="AN211" s="6">
        <f t="shared" si="63"/>
        <v>10677.802130750031</v>
      </c>
      <c r="AO211" s="10">
        <f t="shared" si="58"/>
        <v>1.6297257910018726E-2</v>
      </c>
    </row>
    <row r="212" spans="1:41" x14ac:dyDescent="0.3">
      <c r="A212" s="3"/>
      <c r="B212" s="3" t="str">
        <f t="shared" si="48"/>
        <v>3103</v>
      </c>
      <c r="C212" s="3">
        <v>120173</v>
      </c>
      <c r="D212" s="3">
        <v>8553103</v>
      </c>
      <c r="E212" s="4" t="s">
        <v>78</v>
      </c>
      <c r="F212" s="4" t="s">
        <v>5</v>
      </c>
      <c r="G212" s="6">
        <v>205</v>
      </c>
      <c r="H212" s="6">
        <v>9529.9999999999945</v>
      </c>
      <c r="I212" s="6">
        <v>889389.5</v>
      </c>
      <c r="J212" s="6">
        <v>874325</v>
      </c>
      <c r="K212" s="10">
        <f t="shared" si="49"/>
        <v>1.0715215324669332E-2</v>
      </c>
      <c r="M212" s="6">
        <v>874325</v>
      </c>
      <c r="N212" s="6">
        <f t="shared" si="50"/>
        <v>0</v>
      </c>
      <c r="O212" s="10">
        <f t="shared" si="51"/>
        <v>0</v>
      </c>
      <c r="P212" s="6">
        <v>-3297.4250000000466</v>
      </c>
      <c r="Q212" s="6">
        <v>3297.4250000000466</v>
      </c>
      <c r="R212" s="6">
        <v>0</v>
      </c>
      <c r="S212" s="6">
        <v>0</v>
      </c>
      <c r="T212" s="6">
        <f t="shared" si="52"/>
        <v>0</v>
      </c>
      <c r="V212" s="6">
        <v>870140.8</v>
      </c>
      <c r="W212" s="6">
        <f t="shared" si="53"/>
        <v>-4184.1999999999534</v>
      </c>
      <c r="X212" s="10">
        <f t="shared" si="54"/>
        <v>-4.7856346324306794E-3</v>
      </c>
      <c r="Y212" s="6">
        <v>-3297.4250000000466</v>
      </c>
      <c r="Z212" s="6">
        <v>-1074.1999999999534</v>
      </c>
      <c r="AA212" s="6">
        <v>187.42500000005506</v>
      </c>
      <c r="AB212" s="6">
        <v>0</v>
      </c>
      <c r="AC212" s="6">
        <f t="shared" si="55"/>
        <v>-4184.1999999999452</v>
      </c>
      <c r="AE212" s="6">
        <v>856900</v>
      </c>
      <c r="AF212" s="6">
        <f t="shared" si="59"/>
        <v>17425</v>
      </c>
      <c r="AG212" s="10">
        <f t="shared" si="56"/>
        <v>2.033492822966507E-2</v>
      </c>
      <c r="AI212" s="6">
        <f t="shared" si="60"/>
        <v>856900</v>
      </c>
      <c r="AJ212" s="6">
        <f t="shared" si="61"/>
        <v>13240.800000000047</v>
      </c>
      <c r="AK212" s="10">
        <f t="shared" si="57"/>
        <v>1.5451978060450516E-2</v>
      </c>
      <c r="AM212" s="6">
        <f t="shared" si="62"/>
        <v>856900</v>
      </c>
      <c r="AN212" s="6">
        <f t="shared" si="63"/>
        <v>17425</v>
      </c>
      <c r="AO212" s="10">
        <f t="shared" si="58"/>
        <v>2.033492822966507E-2</v>
      </c>
    </row>
    <row r="213" spans="1:41" x14ac:dyDescent="0.3">
      <c r="A213" s="3"/>
      <c r="B213" s="3" t="str">
        <f t="shared" si="48"/>
        <v>2016</v>
      </c>
      <c r="C213" s="3">
        <v>141279</v>
      </c>
      <c r="D213" s="3">
        <v>8552016</v>
      </c>
      <c r="E213" s="4" t="s">
        <v>102</v>
      </c>
      <c r="F213" s="4" t="s">
        <v>5</v>
      </c>
      <c r="G213" s="6">
        <v>165</v>
      </c>
      <c r="H213" s="6">
        <v>7549.9999999999991</v>
      </c>
      <c r="I213" s="6">
        <v>706765.45</v>
      </c>
      <c r="J213" s="6">
        <v>703725</v>
      </c>
      <c r="K213" s="10">
        <f t="shared" si="49"/>
        <v>1.0682468985998112E-2</v>
      </c>
      <c r="M213" s="6">
        <v>703725</v>
      </c>
      <c r="N213" s="6">
        <f t="shared" si="50"/>
        <v>0</v>
      </c>
      <c r="O213" s="10">
        <f t="shared" si="51"/>
        <v>0</v>
      </c>
      <c r="P213" s="6">
        <v>-2654.0250000000233</v>
      </c>
      <c r="Q213" s="6">
        <v>2654.0250000000233</v>
      </c>
      <c r="R213" s="6">
        <v>0</v>
      </c>
      <c r="S213" s="6">
        <v>0</v>
      </c>
      <c r="T213" s="6">
        <f t="shared" si="52"/>
        <v>0</v>
      </c>
      <c r="V213" s="6">
        <v>700206.375</v>
      </c>
      <c r="W213" s="6">
        <f t="shared" si="53"/>
        <v>-3518.625</v>
      </c>
      <c r="X213" s="10">
        <f t="shared" si="54"/>
        <v>-5.0000000000000001E-3</v>
      </c>
      <c r="Y213" s="6">
        <v>-2654.0250000000233</v>
      </c>
      <c r="Z213" s="6">
        <v>-864.59999999997672</v>
      </c>
      <c r="AA213" s="6">
        <v>0</v>
      </c>
      <c r="AB213" s="6">
        <v>0</v>
      </c>
      <c r="AC213" s="6">
        <f t="shared" si="55"/>
        <v>-3518.625</v>
      </c>
      <c r="AE213" s="6">
        <v>689700</v>
      </c>
      <c r="AF213" s="6">
        <f t="shared" si="59"/>
        <v>14025</v>
      </c>
      <c r="AG213" s="10">
        <f t="shared" si="56"/>
        <v>2.033492822966507E-2</v>
      </c>
      <c r="AI213" s="6">
        <f t="shared" si="60"/>
        <v>689700</v>
      </c>
      <c r="AJ213" s="6">
        <f t="shared" si="61"/>
        <v>10506.375</v>
      </c>
      <c r="AK213" s="10">
        <f t="shared" si="57"/>
        <v>1.5233253588516746E-2</v>
      </c>
      <c r="AM213" s="6">
        <f t="shared" si="62"/>
        <v>689700</v>
      </c>
      <c r="AN213" s="6">
        <f t="shared" si="63"/>
        <v>14025</v>
      </c>
      <c r="AO213" s="10">
        <f t="shared" si="58"/>
        <v>2.033492822966507E-2</v>
      </c>
    </row>
    <row r="214" spans="1:41" x14ac:dyDescent="0.3">
      <c r="A214" s="3"/>
      <c r="B214" s="3" t="str">
        <f t="shared" si="48"/>
        <v>3107</v>
      </c>
      <c r="C214" s="3">
        <v>120176</v>
      </c>
      <c r="D214" s="3">
        <v>8553107</v>
      </c>
      <c r="E214" s="4" t="s">
        <v>81</v>
      </c>
      <c r="F214" s="4" t="s">
        <v>5</v>
      </c>
      <c r="G214" s="6">
        <v>98</v>
      </c>
      <c r="H214" s="6">
        <v>5099.9999999999991</v>
      </c>
      <c r="I214" s="6">
        <v>525489.54596826772</v>
      </c>
      <c r="J214" s="6">
        <v>516774.54596826772</v>
      </c>
      <c r="K214" s="10">
        <f t="shared" si="49"/>
        <v>9.7052358874289927E-3</v>
      </c>
      <c r="M214" s="6">
        <v>502670.80605327099</v>
      </c>
      <c r="N214" s="6">
        <f t="shared" si="50"/>
        <v>-14103.739914996724</v>
      </c>
      <c r="O214" s="10">
        <f t="shared" si="51"/>
        <v>-2.7291862621776183E-2</v>
      </c>
      <c r="P214" s="6">
        <v>-1576.3300000000163</v>
      </c>
      <c r="Q214" s="6">
        <v>0</v>
      </c>
      <c r="R214" s="6">
        <v>0</v>
      </c>
      <c r="S214" s="6">
        <v>-12527.409914996702</v>
      </c>
      <c r="T214" s="6">
        <f t="shared" si="52"/>
        <v>-14103.739914996719</v>
      </c>
      <c r="V214" s="6">
        <v>507042.3383719626</v>
      </c>
      <c r="W214" s="6">
        <f t="shared" si="53"/>
        <v>-9732.2075963051175</v>
      </c>
      <c r="X214" s="10">
        <f t="shared" si="54"/>
        <v>-1.8832598610425209E-2</v>
      </c>
      <c r="Y214" s="6">
        <v>-1576.3300000000163</v>
      </c>
      <c r="Z214" s="6">
        <v>0</v>
      </c>
      <c r="AA214" s="6">
        <v>0</v>
      </c>
      <c r="AB214" s="6">
        <v>-8155.8775963051121</v>
      </c>
      <c r="AC214" s="6">
        <f t="shared" si="55"/>
        <v>-9732.2075963051284</v>
      </c>
      <c r="AE214" s="6">
        <v>495609.09997826559</v>
      </c>
      <c r="AF214" s="6">
        <f t="shared" si="59"/>
        <v>7061.7060750054079</v>
      </c>
      <c r="AG214" s="10">
        <f t="shared" si="56"/>
        <v>1.4248539979017923E-2</v>
      </c>
      <c r="AI214" s="6">
        <f t="shared" si="60"/>
        <v>495609.09997826559</v>
      </c>
      <c r="AJ214" s="6">
        <f t="shared" si="61"/>
        <v>11433.238393697015</v>
      </c>
      <c r="AK214" s="10">
        <f t="shared" si="57"/>
        <v>2.3069064700786179E-2</v>
      </c>
      <c r="AM214" s="6">
        <f t="shared" si="62"/>
        <v>495609.09997826559</v>
      </c>
      <c r="AN214" s="6">
        <f t="shared" si="63"/>
        <v>21165.445990002132</v>
      </c>
      <c r="AO214" s="10">
        <f t="shared" si="58"/>
        <v>4.2705926890628763E-2</v>
      </c>
    </row>
    <row r="215" spans="1:41" x14ac:dyDescent="0.3">
      <c r="A215" s="3"/>
      <c r="B215" s="3" t="str">
        <f t="shared" si="48"/>
        <v>2018</v>
      </c>
      <c r="C215" s="3">
        <v>139342</v>
      </c>
      <c r="D215" s="3">
        <v>8552018</v>
      </c>
      <c r="E215" s="4" t="s">
        <v>103</v>
      </c>
      <c r="F215" s="4" t="s">
        <v>5</v>
      </c>
      <c r="G215" s="6">
        <v>141</v>
      </c>
      <c r="H215" s="6">
        <v>5999.9999999999991</v>
      </c>
      <c r="I215" s="6">
        <v>630578.29106896627</v>
      </c>
      <c r="J215" s="6">
        <v>627844.44106896629</v>
      </c>
      <c r="K215" s="10">
        <f t="shared" si="49"/>
        <v>9.5150754235904696E-3</v>
      </c>
      <c r="M215" s="6">
        <v>622961.71520692063</v>
      </c>
      <c r="N215" s="6">
        <f t="shared" si="50"/>
        <v>-4882.725862045656</v>
      </c>
      <c r="O215" s="10">
        <f t="shared" si="51"/>
        <v>-7.7769675777209077E-3</v>
      </c>
      <c r="P215" s="6">
        <v>-2267.984999999986</v>
      </c>
      <c r="Q215" s="6">
        <v>0</v>
      </c>
      <c r="R215" s="6">
        <v>0</v>
      </c>
      <c r="S215" s="6">
        <v>-2614.7408620456854</v>
      </c>
      <c r="T215" s="6">
        <f t="shared" si="52"/>
        <v>-4882.7258620456714</v>
      </c>
      <c r="V215" s="6">
        <v>625576.4560689663</v>
      </c>
      <c r="W215" s="6">
        <f t="shared" si="53"/>
        <v>-2267.984999999986</v>
      </c>
      <c r="X215" s="10">
        <f t="shared" si="54"/>
        <v>-3.6123358775599266E-3</v>
      </c>
      <c r="Y215" s="6">
        <v>-2267.984999999986</v>
      </c>
      <c r="Z215" s="6">
        <v>0</v>
      </c>
      <c r="AA215" s="6">
        <v>0</v>
      </c>
      <c r="AB215" s="6">
        <v>0</v>
      </c>
      <c r="AC215" s="6">
        <f t="shared" si="55"/>
        <v>-2267.984999999986</v>
      </c>
      <c r="AE215" s="6">
        <v>612776.41150214593</v>
      </c>
      <c r="AF215" s="6">
        <f t="shared" si="59"/>
        <v>10185.303704774706</v>
      </c>
      <c r="AG215" s="10">
        <f t="shared" si="56"/>
        <v>1.6621566224794274E-2</v>
      </c>
      <c r="AI215" s="6">
        <f t="shared" si="60"/>
        <v>612776.41150214593</v>
      </c>
      <c r="AJ215" s="6">
        <f t="shared" si="61"/>
        <v>12800.044566820376</v>
      </c>
      <c r="AK215" s="10">
        <f t="shared" si="57"/>
        <v>2.0888605250718843E-2</v>
      </c>
      <c r="AM215" s="6">
        <f t="shared" si="62"/>
        <v>612776.41150214593</v>
      </c>
      <c r="AN215" s="6">
        <f t="shared" si="63"/>
        <v>15068.029566820362</v>
      </c>
      <c r="AO215" s="10">
        <f t="shared" si="58"/>
        <v>2.4589767628102627E-2</v>
      </c>
    </row>
    <row r="216" spans="1:41" x14ac:dyDescent="0.3">
      <c r="A216" s="3"/>
      <c r="B216" s="3" t="str">
        <f t="shared" si="48"/>
        <v>2090</v>
      </c>
      <c r="C216" s="3">
        <v>119949</v>
      </c>
      <c r="D216" s="3">
        <v>8552090</v>
      </c>
      <c r="E216" s="4" t="s">
        <v>29</v>
      </c>
      <c r="F216" s="4" t="s">
        <v>5</v>
      </c>
      <c r="G216" s="6">
        <v>180</v>
      </c>
      <c r="H216" s="6">
        <v>7169.9999999999973</v>
      </c>
      <c r="I216" s="6">
        <v>776415</v>
      </c>
      <c r="J216" s="6">
        <v>767700</v>
      </c>
      <c r="K216" s="10">
        <f t="shared" si="49"/>
        <v>9.234752033384204E-3</v>
      </c>
      <c r="M216" s="6">
        <v>767700</v>
      </c>
      <c r="N216" s="6">
        <f t="shared" si="50"/>
        <v>0</v>
      </c>
      <c r="O216" s="10">
        <f t="shared" si="51"/>
        <v>0</v>
      </c>
      <c r="P216" s="6">
        <v>-2895.3000000000466</v>
      </c>
      <c r="Q216" s="6">
        <v>2895.3000000000466</v>
      </c>
      <c r="R216" s="6">
        <v>0</v>
      </c>
      <c r="S216" s="6">
        <v>0</v>
      </c>
      <c r="T216" s="6">
        <f t="shared" si="52"/>
        <v>0</v>
      </c>
      <c r="V216" s="6">
        <v>763861.5</v>
      </c>
      <c r="W216" s="6">
        <f t="shared" si="53"/>
        <v>-3838.5</v>
      </c>
      <c r="X216" s="10">
        <f t="shared" si="54"/>
        <v>-5.0000000000000001E-3</v>
      </c>
      <c r="Y216" s="6">
        <v>-2895.3000000000466</v>
      </c>
      <c r="Z216" s="6">
        <v>-943.19999999995343</v>
      </c>
      <c r="AA216" s="6">
        <v>0</v>
      </c>
      <c r="AB216" s="6">
        <v>0</v>
      </c>
      <c r="AC216" s="6">
        <f t="shared" si="55"/>
        <v>-3838.5</v>
      </c>
      <c r="AE216" s="6">
        <v>752400</v>
      </c>
      <c r="AF216" s="6">
        <f t="shared" si="59"/>
        <v>15300</v>
      </c>
      <c r="AG216" s="10">
        <f t="shared" si="56"/>
        <v>2.033492822966507E-2</v>
      </c>
      <c r="AI216" s="6">
        <f t="shared" si="60"/>
        <v>752400</v>
      </c>
      <c r="AJ216" s="6">
        <f t="shared" si="61"/>
        <v>11461.5</v>
      </c>
      <c r="AK216" s="10">
        <f t="shared" si="57"/>
        <v>1.5233253588516746E-2</v>
      </c>
      <c r="AM216" s="6">
        <f t="shared" si="62"/>
        <v>752400</v>
      </c>
      <c r="AN216" s="6">
        <f t="shared" si="63"/>
        <v>15300</v>
      </c>
      <c r="AO216" s="10">
        <f t="shared" si="58"/>
        <v>2.033492822966507E-2</v>
      </c>
    </row>
    <row r="217" spans="1:41" x14ac:dyDescent="0.3">
      <c r="A217" s="3"/>
      <c r="B217" s="3" t="str">
        <f t="shared" si="48"/>
        <v>2096</v>
      </c>
      <c r="C217" s="3">
        <v>119952</v>
      </c>
      <c r="D217" s="3">
        <v>8552096</v>
      </c>
      <c r="E217" s="4" t="s">
        <v>30</v>
      </c>
      <c r="F217" s="4" t="s">
        <v>5</v>
      </c>
      <c r="G217" s="6">
        <v>99</v>
      </c>
      <c r="H217" s="6">
        <v>4630</v>
      </c>
      <c r="I217" s="6">
        <v>507450.71361815755</v>
      </c>
      <c r="J217" s="6">
        <v>500603.21361815755</v>
      </c>
      <c r="K217" s="10">
        <f t="shared" si="49"/>
        <v>9.1240387997245879E-3</v>
      </c>
      <c r="M217" s="6">
        <v>486006.8339903187</v>
      </c>
      <c r="N217" s="6">
        <f t="shared" si="50"/>
        <v>-14596.379627838847</v>
      </c>
      <c r="O217" s="10">
        <f t="shared" si="51"/>
        <v>-2.9157582753698522E-2</v>
      </c>
      <c r="P217" s="6">
        <v>-1592.414999999979</v>
      </c>
      <c r="Q217" s="6">
        <v>0</v>
      </c>
      <c r="R217" s="6">
        <v>0</v>
      </c>
      <c r="S217" s="6">
        <v>-13003.964627838835</v>
      </c>
      <c r="T217" s="6">
        <f t="shared" si="52"/>
        <v>-14596.379627838814</v>
      </c>
      <c r="V217" s="6">
        <v>490175.54008432548</v>
      </c>
      <c r="W217" s="6">
        <f t="shared" si="53"/>
        <v>-10427.673533832072</v>
      </c>
      <c r="X217" s="10">
        <f t="shared" si="54"/>
        <v>-2.0830216926625511E-2</v>
      </c>
      <c r="Y217" s="6">
        <v>-1592.414999999979</v>
      </c>
      <c r="Z217" s="6">
        <v>0</v>
      </c>
      <c r="AA217" s="6">
        <v>0</v>
      </c>
      <c r="AB217" s="6">
        <v>-8835.2585338320278</v>
      </c>
      <c r="AC217" s="6">
        <f t="shared" si="55"/>
        <v>-10427.673533832007</v>
      </c>
      <c r="AE217" s="6">
        <v>479272.77025679214</v>
      </c>
      <c r="AF217" s="6">
        <f t="shared" si="59"/>
        <v>6734.0637335265637</v>
      </c>
      <c r="AG217" s="10">
        <f t="shared" si="56"/>
        <v>1.4050586954728272E-2</v>
      </c>
      <c r="AI217" s="6">
        <f t="shared" si="60"/>
        <v>479272.77025679214</v>
      </c>
      <c r="AJ217" s="6">
        <f t="shared" si="61"/>
        <v>10902.769827533339</v>
      </c>
      <c r="AK217" s="10">
        <f t="shared" si="57"/>
        <v>2.2748569299465282E-2</v>
      </c>
      <c r="AM217" s="6">
        <f t="shared" si="62"/>
        <v>479272.77025679214</v>
      </c>
      <c r="AN217" s="6">
        <f t="shared" si="63"/>
        <v>21330.443361365411</v>
      </c>
      <c r="AO217" s="10">
        <f t="shared" si="58"/>
        <v>4.4505852794300534E-2</v>
      </c>
    </row>
    <row r="218" spans="1:41" x14ac:dyDescent="0.3">
      <c r="A218" s="3"/>
      <c r="B218" s="3" t="str">
        <f t="shared" si="48"/>
        <v>3325</v>
      </c>
      <c r="C218" s="3">
        <v>139854</v>
      </c>
      <c r="D218" s="3">
        <v>8553325</v>
      </c>
      <c r="E218" s="4" t="s">
        <v>213</v>
      </c>
      <c r="F218" s="4" t="s">
        <v>5</v>
      </c>
      <c r="G218" s="6">
        <v>210</v>
      </c>
      <c r="H218" s="6">
        <v>8130.0000000000027</v>
      </c>
      <c r="I218" s="6">
        <v>899278.1</v>
      </c>
      <c r="J218" s="6">
        <v>895650</v>
      </c>
      <c r="K218" s="10">
        <f t="shared" si="49"/>
        <v>9.04058488692208E-3</v>
      </c>
      <c r="M218" s="6">
        <v>895650</v>
      </c>
      <c r="N218" s="6">
        <f t="shared" si="50"/>
        <v>0</v>
      </c>
      <c r="O218" s="10">
        <f t="shared" si="51"/>
        <v>0</v>
      </c>
      <c r="P218" s="6">
        <v>-3377.8499999999767</v>
      </c>
      <c r="Q218" s="6">
        <v>3377.8499999999767</v>
      </c>
      <c r="R218" s="6">
        <v>0</v>
      </c>
      <c r="S218" s="6">
        <v>0</v>
      </c>
      <c r="T218" s="6">
        <f t="shared" si="52"/>
        <v>0</v>
      </c>
      <c r="V218" s="6">
        <v>891417</v>
      </c>
      <c r="W218" s="6">
        <f t="shared" si="53"/>
        <v>-4233</v>
      </c>
      <c r="X218" s="10">
        <f t="shared" si="54"/>
        <v>-4.7261765198459219E-3</v>
      </c>
      <c r="Y218" s="6">
        <v>-3377.8499999999767</v>
      </c>
      <c r="Z218" s="6">
        <v>-1100.4000000000233</v>
      </c>
      <c r="AA218" s="6">
        <v>245.24999999996001</v>
      </c>
      <c r="AB218" s="6">
        <v>0</v>
      </c>
      <c r="AC218" s="6">
        <f t="shared" si="55"/>
        <v>-4233.00000000004</v>
      </c>
      <c r="AE218" s="6">
        <v>877800</v>
      </c>
      <c r="AF218" s="6">
        <f t="shared" si="59"/>
        <v>17850</v>
      </c>
      <c r="AG218" s="10">
        <f t="shared" si="56"/>
        <v>2.033492822966507E-2</v>
      </c>
      <c r="AI218" s="6">
        <f t="shared" si="60"/>
        <v>877800</v>
      </c>
      <c r="AJ218" s="6">
        <f t="shared" si="61"/>
        <v>13617</v>
      </c>
      <c r="AK218" s="10">
        <f t="shared" si="57"/>
        <v>1.5512645249487355E-2</v>
      </c>
      <c r="AM218" s="6">
        <f t="shared" si="62"/>
        <v>877800</v>
      </c>
      <c r="AN218" s="6">
        <f t="shared" si="63"/>
        <v>17850</v>
      </c>
      <c r="AO218" s="10">
        <f t="shared" si="58"/>
        <v>2.033492822966507E-2</v>
      </c>
    </row>
    <row r="219" spans="1:41" x14ac:dyDescent="0.3">
      <c r="A219" s="3"/>
      <c r="B219" s="3" t="str">
        <f t="shared" si="48"/>
        <v>3069</v>
      </c>
      <c r="C219" s="3">
        <v>138931</v>
      </c>
      <c r="D219" s="3">
        <v>8553069</v>
      </c>
      <c r="E219" s="4" t="s">
        <v>191</v>
      </c>
      <c r="F219" s="4" t="s">
        <v>5</v>
      </c>
      <c r="G219" s="6">
        <v>208</v>
      </c>
      <c r="H219" s="6">
        <v>7949.9999999999945</v>
      </c>
      <c r="I219" s="6">
        <v>891664.43651685398</v>
      </c>
      <c r="J219" s="6">
        <v>888836.78651685396</v>
      </c>
      <c r="K219" s="10">
        <f t="shared" si="49"/>
        <v>8.9159101500732845E-3</v>
      </c>
      <c r="M219" s="6">
        <v>887120</v>
      </c>
      <c r="N219" s="6">
        <f t="shared" si="50"/>
        <v>-1716.7865168539574</v>
      </c>
      <c r="O219" s="10">
        <f t="shared" si="51"/>
        <v>-1.9314980465442336E-3</v>
      </c>
      <c r="P219" s="6">
        <v>-3345.6800000000512</v>
      </c>
      <c r="Q219" s="6">
        <v>1628.8934831460938</v>
      </c>
      <c r="R219" s="6">
        <v>0</v>
      </c>
      <c r="S219" s="6">
        <v>0</v>
      </c>
      <c r="T219" s="6">
        <f t="shared" si="52"/>
        <v>-1716.7865168539574</v>
      </c>
      <c r="V219" s="6">
        <v>885491.10651685391</v>
      </c>
      <c r="W219" s="6">
        <f t="shared" si="53"/>
        <v>-3345.6800000000512</v>
      </c>
      <c r="X219" s="10">
        <f t="shared" si="54"/>
        <v>-3.764110633979269E-3</v>
      </c>
      <c r="Y219" s="6">
        <v>-3345.6800000000512</v>
      </c>
      <c r="Z219" s="6">
        <v>0</v>
      </c>
      <c r="AA219" s="6">
        <v>0</v>
      </c>
      <c r="AB219" s="6">
        <v>0</v>
      </c>
      <c r="AC219" s="6">
        <f t="shared" si="55"/>
        <v>-3345.6800000000512</v>
      </c>
      <c r="AE219" s="6">
        <v>869440</v>
      </c>
      <c r="AF219" s="6">
        <f t="shared" si="59"/>
        <v>17680</v>
      </c>
      <c r="AG219" s="10">
        <f t="shared" si="56"/>
        <v>2.033492822966507E-2</v>
      </c>
      <c r="AI219" s="6">
        <f t="shared" si="60"/>
        <v>869440</v>
      </c>
      <c r="AJ219" s="6">
        <f t="shared" si="61"/>
        <v>16051.106516853906</v>
      </c>
      <c r="AK219" s="10">
        <f t="shared" si="57"/>
        <v>1.8461430940437416E-2</v>
      </c>
      <c r="AM219" s="6">
        <f t="shared" si="62"/>
        <v>869440</v>
      </c>
      <c r="AN219" s="6">
        <f t="shared" si="63"/>
        <v>19396.786516853957</v>
      </c>
      <c r="AO219" s="10">
        <f t="shared" si="58"/>
        <v>2.2309517064839388E-2</v>
      </c>
    </row>
    <row r="220" spans="1:41" x14ac:dyDescent="0.3">
      <c r="A220" s="3"/>
      <c r="B220" s="3" t="str">
        <f t="shared" si="48"/>
        <v>3010</v>
      </c>
      <c r="C220" s="3">
        <v>120114</v>
      </c>
      <c r="D220" s="3">
        <v>8553010</v>
      </c>
      <c r="E220" s="4" t="s">
        <v>52</v>
      </c>
      <c r="F220" s="4" t="s">
        <v>5</v>
      </c>
      <c r="G220" s="6">
        <v>103</v>
      </c>
      <c r="H220" s="6">
        <v>4749.9999999999982</v>
      </c>
      <c r="I220" s="6">
        <v>536413.64693748974</v>
      </c>
      <c r="J220" s="6">
        <v>527076.14693748974</v>
      </c>
      <c r="K220" s="10">
        <f t="shared" si="49"/>
        <v>8.8551065527859938E-3</v>
      </c>
      <c r="M220" s="6">
        <v>502283.37243920931</v>
      </c>
      <c r="N220" s="6">
        <f t="shared" si="50"/>
        <v>-24792.774498280429</v>
      </c>
      <c r="O220" s="10">
        <f t="shared" si="51"/>
        <v>-4.7038316270496691E-2</v>
      </c>
      <c r="P220" s="6">
        <v>-1656.7550000000047</v>
      </c>
      <c r="Q220" s="6">
        <v>0</v>
      </c>
      <c r="R220" s="6">
        <v>0</v>
      </c>
      <c r="S220" s="6">
        <v>-23136.019498280399</v>
      </c>
      <c r="T220" s="6">
        <f t="shared" si="52"/>
        <v>-24792.774498280403</v>
      </c>
      <c r="V220" s="6">
        <v>506696.72030157701</v>
      </c>
      <c r="W220" s="6">
        <f t="shared" si="53"/>
        <v>-20379.426635912736</v>
      </c>
      <c r="X220" s="10">
        <f t="shared" si="54"/>
        <v>-3.8665052012550473E-2</v>
      </c>
      <c r="Y220" s="6">
        <v>-1656.7550000000047</v>
      </c>
      <c r="Z220" s="6">
        <v>0</v>
      </c>
      <c r="AA220" s="6">
        <v>0</v>
      </c>
      <c r="AB220" s="6">
        <v>-18722.671635912706</v>
      </c>
      <c r="AC220" s="6">
        <f t="shared" si="55"/>
        <v>-20379.42663591271</v>
      </c>
      <c r="AE220" s="6">
        <v>495154.11821678781</v>
      </c>
      <c r="AF220" s="6">
        <f t="shared" si="59"/>
        <v>7129.2542224214994</v>
      </c>
      <c r="AG220" s="10">
        <f t="shared" si="56"/>
        <v>1.4398050950472308E-2</v>
      </c>
      <c r="AI220" s="6">
        <f t="shared" si="60"/>
        <v>495154.11821678781</v>
      </c>
      <c r="AJ220" s="6">
        <f t="shared" si="61"/>
        <v>11542.602084789192</v>
      </c>
      <c r="AK220" s="10">
        <f t="shared" si="57"/>
        <v>2.3311130131276871E-2</v>
      </c>
      <c r="AM220" s="6">
        <f t="shared" si="62"/>
        <v>495154.11821678781</v>
      </c>
      <c r="AN220" s="6">
        <f t="shared" si="63"/>
        <v>31922.028720701928</v>
      </c>
      <c r="AO220" s="10">
        <f t="shared" si="58"/>
        <v>6.4468874530749357E-2</v>
      </c>
    </row>
    <row r="221" spans="1:41" x14ac:dyDescent="0.3">
      <c r="A221" s="3"/>
      <c r="B221" s="3" t="str">
        <f t="shared" si="48"/>
        <v>3054</v>
      </c>
      <c r="C221" s="3">
        <v>120142</v>
      </c>
      <c r="D221" s="3">
        <v>8553054</v>
      </c>
      <c r="E221" s="4" t="s">
        <v>68</v>
      </c>
      <c r="F221" s="4" t="s">
        <v>5</v>
      </c>
      <c r="G221" s="6">
        <v>96</v>
      </c>
      <c r="H221" s="6">
        <v>4090.0000000000032</v>
      </c>
      <c r="I221" s="6">
        <v>482458.32175837917</v>
      </c>
      <c r="J221" s="6">
        <v>474661.62175837916</v>
      </c>
      <c r="K221" s="10">
        <f t="shared" si="49"/>
        <v>8.4774162151323058E-3</v>
      </c>
      <c r="M221" s="6">
        <v>474661.62175837916</v>
      </c>
      <c r="N221" s="6">
        <f t="shared" si="50"/>
        <v>0</v>
      </c>
      <c r="O221" s="10">
        <f t="shared" si="51"/>
        <v>0</v>
      </c>
      <c r="P221" s="6">
        <v>-1544.1600000000326</v>
      </c>
      <c r="Q221" s="6">
        <v>0</v>
      </c>
      <c r="R221" s="6">
        <v>1544.1600000000435</v>
      </c>
      <c r="S221" s="6">
        <v>0</v>
      </c>
      <c r="T221" s="6">
        <f t="shared" si="52"/>
        <v>1.0913936421275139E-11</v>
      </c>
      <c r="V221" s="6">
        <v>473976.30845254124</v>
      </c>
      <c r="W221" s="6">
        <f t="shared" si="53"/>
        <v>-685.31330583791714</v>
      </c>
      <c r="X221" s="10">
        <f t="shared" si="54"/>
        <v>-1.4437933770570727E-3</v>
      </c>
      <c r="Y221" s="6">
        <v>-1544.1600000000326</v>
      </c>
      <c r="Z221" s="6">
        <v>0</v>
      </c>
      <c r="AA221" s="6">
        <v>858.84669416212637</v>
      </c>
      <c r="AB221" s="6">
        <v>0</v>
      </c>
      <c r="AC221" s="6">
        <f t="shared" si="55"/>
        <v>-685.31330583790623</v>
      </c>
      <c r="AE221" s="6">
        <v>467808.48873531917</v>
      </c>
      <c r="AF221" s="6">
        <f t="shared" si="59"/>
        <v>6853.1330230599851</v>
      </c>
      <c r="AG221" s="10">
        <f t="shared" si="56"/>
        <v>1.4649441359191349E-2</v>
      </c>
      <c r="AI221" s="6">
        <f t="shared" si="60"/>
        <v>467808.48873531917</v>
      </c>
      <c r="AJ221" s="6">
        <f t="shared" si="61"/>
        <v>6167.819717222068</v>
      </c>
      <c r="AK221" s="10">
        <f t="shared" si="57"/>
        <v>1.3184497215722291E-2</v>
      </c>
      <c r="AM221" s="6">
        <f t="shared" si="62"/>
        <v>467808.48873531917</v>
      </c>
      <c r="AN221" s="6">
        <f t="shared" si="63"/>
        <v>6853.1330230599851</v>
      </c>
      <c r="AO221" s="10">
        <f t="shared" si="58"/>
        <v>1.4649441359191349E-2</v>
      </c>
    </row>
    <row r="222" spans="1:41" x14ac:dyDescent="0.3">
      <c r="A222" s="3"/>
      <c r="B222" s="3" t="str">
        <f t="shared" si="48"/>
        <v>2002</v>
      </c>
      <c r="C222" s="3">
        <v>138346</v>
      </c>
      <c r="D222" s="3">
        <v>8552002</v>
      </c>
      <c r="E222" s="4" t="s">
        <v>91</v>
      </c>
      <c r="F222" s="4" t="s">
        <v>5</v>
      </c>
      <c r="G222" s="6">
        <v>342</v>
      </c>
      <c r="H222" s="6">
        <v>11230</v>
      </c>
      <c r="I222" s="6">
        <v>1467657.0041379309</v>
      </c>
      <c r="J222" s="6">
        <v>1458630</v>
      </c>
      <c r="K222" s="10">
        <f t="shared" si="49"/>
        <v>7.6516515564181509E-3</v>
      </c>
      <c r="M222" s="6">
        <v>1458630</v>
      </c>
      <c r="N222" s="6">
        <f t="shared" si="50"/>
        <v>0</v>
      </c>
      <c r="O222" s="10">
        <f t="shared" si="51"/>
        <v>0</v>
      </c>
      <c r="P222" s="6">
        <v>-5501.0700000000652</v>
      </c>
      <c r="Q222" s="6">
        <v>5501.0700000000652</v>
      </c>
      <c r="R222" s="6">
        <v>0</v>
      </c>
      <c r="S222" s="6">
        <v>0</v>
      </c>
      <c r="T222" s="6">
        <f t="shared" si="52"/>
        <v>0</v>
      </c>
      <c r="V222" s="6">
        <v>1453108.68</v>
      </c>
      <c r="W222" s="6">
        <f t="shared" si="53"/>
        <v>-5521.3200000000652</v>
      </c>
      <c r="X222" s="10">
        <f t="shared" si="54"/>
        <v>-3.7852779663108981E-3</v>
      </c>
      <c r="Y222" s="6">
        <v>-5501.0700000000652</v>
      </c>
      <c r="Z222" s="6">
        <v>-1792.0799999998417</v>
      </c>
      <c r="AA222" s="6">
        <v>1771.8299999999369</v>
      </c>
      <c r="AB222" s="6">
        <v>0</v>
      </c>
      <c r="AC222" s="6">
        <f t="shared" si="55"/>
        <v>-5521.3199999999697</v>
      </c>
      <c r="AE222" s="6">
        <v>1429560</v>
      </c>
      <c r="AF222" s="6">
        <f t="shared" si="59"/>
        <v>29070</v>
      </c>
      <c r="AG222" s="10">
        <f t="shared" si="56"/>
        <v>2.033492822966507E-2</v>
      </c>
      <c r="AI222" s="6">
        <f t="shared" si="60"/>
        <v>1429560</v>
      </c>
      <c r="AJ222" s="6">
        <f t="shared" si="61"/>
        <v>23548.679999999935</v>
      </c>
      <c r="AK222" s="10">
        <f t="shared" si="57"/>
        <v>1.6472676907579909E-2</v>
      </c>
      <c r="AM222" s="6">
        <f t="shared" si="62"/>
        <v>1429560</v>
      </c>
      <c r="AN222" s="6">
        <f t="shared" si="63"/>
        <v>29070</v>
      </c>
      <c r="AO222" s="10">
        <f t="shared" si="58"/>
        <v>2.033492822966507E-2</v>
      </c>
    </row>
    <row r="223" spans="1:41" x14ac:dyDescent="0.3">
      <c r="A223" s="3"/>
      <c r="B223" s="3" t="str">
        <f t="shared" si="48"/>
        <v>3011</v>
      </c>
      <c r="C223" s="3">
        <v>120115</v>
      </c>
      <c r="D223" s="3">
        <v>8553011</v>
      </c>
      <c r="E223" s="4" t="s">
        <v>53</v>
      </c>
      <c r="F223" s="4" t="s">
        <v>5</v>
      </c>
      <c r="G223" s="6">
        <v>85</v>
      </c>
      <c r="H223" s="6">
        <v>3719.9999999999995</v>
      </c>
      <c r="I223" s="6">
        <v>495856.75618699327</v>
      </c>
      <c r="J223" s="6">
        <v>485025.25618699327</v>
      </c>
      <c r="K223" s="10">
        <f t="shared" si="49"/>
        <v>7.5021666107885901E-3</v>
      </c>
      <c r="M223" s="6">
        <v>471065.57997005142</v>
      </c>
      <c r="N223" s="6">
        <f t="shared" si="50"/>
        <v>-13959.676216941851</v>
      </c>
      <c r="O223" s="10">
        <f t="shared" si="51"/>
        <v>-2.8781338783644566E-2</v>
      </c>
      <c r="P223" s="6">
        <v>-1367.2249999999767</v>
      </c>
      <c r="Q223" s="6">
        <v>0</v>
      </c>
      <c r="R223" s="6">
        <v>0</v>
      </c>
      <c r="S223" s="6">
        <v>-12592.45121694189</v>
      </c>
      <c r="T223" s="6">
        <f t="shared" si="52"/>
        <v>-13959.676216941867</v>
      </c>
      <c r="V223" s="6">
        <v>474913.14878484514</v>
      </c>
      <c r="W223" s="6">
        <f t="shared" si="53"/>
        <v>-10112.107402148133</v>
      </c>
      <c r="X223" s="10">
        <f t="shared" si="54"/>
        <v>-2.0848620299990277E-2</v>
      </c>
      <c r="Y223" s="6">
        <v>-1367.2249999999767</v>
      </c>
      <c r="Z223" s="6">
        <v>0</v>
      </c>
      <c r="AA223" s="6">
        <v>0</v>
      </c>
      <c r="AB223" s="6">
        <v>-8744.8824021481669</v>
      </c>
      <c r="AC223" s="6">
        <f t="shared" si="55"/>
        <v>-10112.107402148144</v>
      </c>
      <c r="AE223" s="6">
        <v>464850.27651300764</v>
      </c>
      <c r="AF223" s="6">
        <f t="shared" si="59"/>
        <v>6215.303457043774</v>
      </c>
      <c r="AG223" s="10">
        <f t="shared" si="56"/>
        <v>1.3370549123186021E-2</v>
      </c>
      <c r="AI223" s="6">
        <f t="shared" si="60"/>
        <v>464850.27651300764</v>
      </c>
      <c r="AJ223" s="6">
        <f t="shared" si="61"/>
        <v>10062.872271837492</v>
      </c>
      <c r="AK223" s="10">
        <f t="shared" si="57"/>
        <v>2.1647555740575985E-2</v>
      </c>
      <c r="AM223" s="6">
        <f t="shared" si="62"/>
        <v>464850.27651300764</v>
      </c>
      <c r="AN223" s="6">
        <f t="shared" si="63"/>
        <v>20174.979673985625</v>
      </c>
      <c r="AO223" s="10">
        <f t="shared" si="58"/>
        <v>4.3401027585322043E-2</v>
      </c>
    </row>
    <row r="224" spans="1:41" x14ac:dyDescent="0.3">
      <c r="A224" s="3"/>
      <c r="B224" s="3" t="str">
        <f t="shared" si="48"/>
        <v>2123</v>
      </c>
      <c r="C224" s="3">
        <v>119959</v>
      </c>
      <c r="D224" s="3">
        <v>8552123</v>
      </c>
      <c r="E224" s="4" t="s">
        <v>36</v>
      </c>
      <c r="F224" s="4" t="s">
        <v>5</v>
      </c>
      <c r="G224" s="6">
        <v>210</v>
      </c>
      <c r="H224" s="6">
        <v>6649.9999999999955</v>
      </c>
      <c r="I224" s="6">
        <v>911586</v>
      </c>
      <c r="J224" s="6">
        <v>895650</v>
      </c>
      <c r="K224" s="10">
        <f t="shared" si="49"/>
        <v>7.2949782028245225E-3</v>
      </c>
      <c r="M224" s="6">
        <v>895650</v>
      </c>
      <c r="N224" s="6">
        <f t="shared" si="50"/>
        <v>0</v>
      </c>
      <c r="O224" s="10">
        <f t="shared" si="51"/>
        <v>0</v>
      </c>
      <c r="P224" s="6">
        <v>-3377.8499999999767</v>
      </c>
      <c r="Q224" s="6">
        <v>3377.8499999999767</v>
      </c>
      <c r="R224" s="6">
        <v>0</v>
      </c>
      <c r="S224" s="6">
        <v>0</v>
      </c>
      <c r="T224" s="6">
        <f t="shared" si="52"/>
        <v>0</v>
      </c>
      <c r="V224" s="6">
        <v>891417</v>
      </c>
      <c r="W224" s="6">
        <f t="shared" si="53"/>
        <v>-4233</v>
      </c>
      <c r="X224" s="10">
        <f t="shared" si="54"/>
        <v>-4.7261765198459219E-3</v>
      </c>
      <c r="Y224" s="6">
        <v>-3377.8499999999767</v>
      </c>
      <c r="Z224" s="6">
        <v>-1100.4000000000233</v>
      </c>
      <c r="AA224" s="6">
        <v>245.24999999996001</v>
      </c>
      <c r="AB224" s="6">
        <v>0</v>
      </c>
      <c r="AC224" s="6">
        <f t="shared" si="55"/>
        <v>-4233.00000000004</v>
      </c>
      <c r="AE224" s="6">
        <v>877800</v>
      </c>
      <c r="AF224" s="6">
        <f t="shared" si="59"/>
        <v>17850</v>
      </c>
      <c r="AG224" s="10">
        <f t="shared" si="56"/>
        <v>2.033492822966507E-2</v>
      </c>
      <c r="AI224" s="6">
        <f t="shared" si="60"/>
        <v>877800</v>
      </c>
      <c r="AJ224" s="6">
        <f t="shared" si="61"/>
        <v>13617</v>
      </c>
      <c r="AK224" s="10">
        <f t="shared" si="57"/>
        <v>1.5512645249487355E-2</v>
      </c>
      <c r="AM224" s="6">
        <f t="shared" si="62"/>
        <v>877800</v>
      </c>
      <c r="AN224" s="6">
        <f t="shared" si="63"/>
        <v>17850</v>
      </c>
      <c r="AO224" s="10">
        <f t="shared" si="58"/>
        <v>2.033492822966507E-2</v>
      </c>
    </row>
    <row r="225" spans="1:41" x14ac:dyDescent="0.3">
      <c r="A225" s="3"/>
      <c r="B225" s="3" t="str">
        <f t="shared" si="48"/>
        <v>2376</v>
      </c>
      <c r="C225" s="3">
        <v>138809</v>
      </c>
      <c r="D225" s="3">
        <v>8552376</v>
      </c>
      <c r="E225" s="4" t="s">
        <v>168</v>
      </c>
      <c r="F225" s="4" t="s">
        <v>5</v>
      </c>
      <c r="G225" s="6">
        <v>211</v>
      </c>
      <c r="H225" s="6">
        <v>5950.0000000000018</v>
      </c>
      <c r="I225" s="6">
        <v>903923.9</v>
      </c>
      <c r="J225" s="6">
        <v>899915</v>
      </c>
      <c r="K225" s="10">
        <f t="shared" si="49"/>
        <v>6.5824125238861386E-3</v>
      </c>
      <c r="M225" s="6">
        <v>899915</v>
      </c>
      <c r="N225" s="6">
        <f t="shared" si="50"/>
        <v>0</v>
      </c>
      <c r="O225" s="10">
        <f t="shared" si="51"/>
        <v>0</v>
      </c>
      <c r="P225" s="6">
        <v>-3393.9350000000559</v>
      </c>
      <c r="Q225" s="6">
        <v>3393.9350000000559</v>
      </c>
      <c r="R225" s="6">
        <v>0</v>
      </c>
      <c r="S225" s="6">
        <v>0</v>
      </c>
      <c r="T225" s="6">
        <f t="shared" si="52"/>
        <v>0</v>
      </c>
      <c r="V225" s="6">
        <v>895672.24</v>
      </c>
      <c r="W225" s="6">
        <f t="shared" si="53"/>
        <v>-4242.7600000000093</v>
      </c>
      <c r="X225" s="10">
        <f t="shared" si="54"/>
        <v>-4.7146230477322958E-3</v>
      </c>
      <c r="Y225" s="6">
        <v>-3393.9350000000559</v>
      </c>
      <c r="Z225" s="6">
        <v>-1105.6399999998976</v>
      </c>
      <c r="AA225" s="6">
        <v>256.81499999996197</v>
      </c>
      <c r="AB225" s="6">
        <v>0</v>
      </c>
      <c r="AC225" s="6">
        <f t="shared" si="55"/>
        <v>-4242.7599999999911</v>
      </c>
      <c r="AE225" s="6">
        <v>881980</v>
      </c>
      <c r="AF225" s="6">
        <f t="shared" si="59"/>
        <v>17935</v>
      </c>
      <c r="AG225" s="10">
        <f t="shared" si="56"/>
        <v>2.033492822966507E-2</v>
      </c>
      <c r="AI225" s="6">
        <f t="shared" si="60"/>
        <v>881980</v>
      </c>
      <c r="AJ225" s="6">
        <f t="shared" si="61"/>
        <v>13692.239999999991</v>
      </c>
      <c r="AK225" s="10">
        <f t="shared" si="57"/>
        <v>1.5524433660627215E-2</v>
      </c>
      <c r="AM225" s="6">
        <f t="shared" si="62"/>
        <v>881980</v>
      </c>
      <c r="AN225" s="6">
        <f t="shared" si="63"/>
        <v>17935</v>
      </c>
      <c r="AO225" s="10">
        <f t="shared" si="58"/>
        <v>2.033492822966507E-2</v>
      </c>
    </row>
    <row r="226" spans="1:41" x14ac:dyDescent="0.3">
      <c r="A226" s="3"/>
      <c r="B226" s="3" t="str">
        <f t="shared" si="48"/>
        <v>3310</v>
      </c>
      <c r="C226" s="3">
        <v>143254</v>
      </c>
      <c r="D226" s="3">
        <v>8553310</v>
      </c>
      <c r="E226" s="4" t="s">
        <v>208</v>
      </c>
      <c r="F226" s="4" t="s">
        <v>5</v>
      </c>
      <c r="G226" s="6">
        <v>65</v>
      </c>
      <c r="H226" s="6">
        <v>2290.0000000000009</v>
      </c>
      <c r="I226" s="6">
        <v>360429.08132</v>
      </c>
      <c r="J226" s="6">
        <v>357904.57741999999</v>
      </c>
      <c r="K226" s="10">
        <f t="shared" si="49"/>
        <v>6.3535383760192996E-3</v>
      </c>
      <c r="M226" s="6">
        <v>357904.57741999999</v>
      </c>
      <c r="N226" s="6">
        <f t="shared" si="50"/>
        <v>0</v>
      </c>
      <c r="O226" s="10">
        <f t="shared" si="51"/>
        <v>0</v>
      </c>
      <c r="P226" s="6">
        <v>-1045.5249999999942</v>
      </c>
      <c r="Q226" s="6">
        <v>0</v>
      </c>
      <c r="R226" s="6">
        <v>1045.5249999999714</v>
      </c>
      <c r="S226" s="6">
        <v>0</v>
      </c>
      <c r="T226" s="6">
        <f t="shared" si="52"/>
        <v>-2.2737367544323206E-11</v>
      </c>
      <c r="V226" s="6">
        <v>357457.901778</v>
      </c>
      <c r="W226" s="6">
        <f t="shared" si="53"/>
        <v>-446.67564199998742</v>
      </c>
      <c r="X226" s="10">
        <f t="shared" si="54"/>
        <v>-1.2480299783252419E-3</v>
      </c>
      <c r="Y226" s="6">
        <v>-1045.5249999999942</v>
      </c>
      <c r="Z226" s="6">
        <v>0</v>
      </c>
      <c r="AA226" s="6">
        <v>598.84935799997129</v>
      </c>
      <c r="AB226" s="6">
        <v>0</v>
      </c>
      <c r="AC226" s="6">
        <f t="shared" si="55"/>
        <v>-446.67564200002289</v>
      </c>
      <c r="AE226" s="6">
        <v>353437.82103656715</v>
      </c>
      <c r="AF226" s="6">
        <f t="shared" si="59"/>
        <v>4466.7563834328321</v>
      </c>
      <c r="AG226" s="10">
        <f t="shared" si="56"/>
        <v>1.2638026033356219E-2</v>
      </c>
      <c r="AI226" s="6">
        <f t="shared" si="60"/>
        <v>353437.82103656715</v>
      </c>
      <c r="AJ226" s="6">
        <f t="shared" si="61"/>
        <v>4020.0807414328447</v>
      </c>
      <c r="AK226" s="10">
        <f t="shared" si="57"/>
        <v>1.1374223419674494E-2</v>
      </c>
      <c r="AM226" s="6">
        <f t="shared" si="62"/>
        <v>353437.82103656715</v>
      </c>
      <c r="AN226" s="6">
        <f t="shared" si="63"/>
        <v>4466.7563834328321</v>
      </c>
      <c r="AO226" s="10">
        <f t="shared" si="58"/>
        <v>1.2638026033356219E-2</v>
      </c>
    </row>
    <row r="227" spans="1:41" x14ac:dyDescent="0.3">
      <c r="A227" s="3"/>
      <c r="B227" s="3" t="str">
        <f t="shared" si="48"/>
        <v>3329</v>
      </c>
      <c r="C227" s="3">
        <v>144118</v>
      </c>
      <c r="D227" s="3">
        <v>8553329</v>
      </c>
      <c r="E227" s="4" t="s">
        <v>214</v>
      </c>
      <c r="F227" s="4" t="s">
        <v>5</v>
      </c>
      <c r="G227" s="6">
        <v>115</v>
      </c>
      <c r="H227" s="6">
        <v>3300.0000000000009</v>
      </c>
      <c r="I227" s="6">
        <v>573882.54700609215</v>
      </c>
      <c r="J227" s="6">
        <v>570458.8470060922</v>
      </c>
      <c r="K227" s="10">
        <f t="shared" si="49"/>
        <v>5.7503055585430953E-3</v>
      </c>
      <c r="M227" s="6">
        <v>561311.05464418139</v>
      </c>
      <c r="N227" s="6">
        <f t="shared" si="50"/>
        <v>-9147.7923619108042</v>
      </c>
      <c r="O227" s="10">
        <f t="shared" si="51"/>
        <v>-1.6035849754843245E-2</v>
      </c>
      <c r="P227" s="6">
        <v>-1849.7750000000233</v>
      </c>
      <c r="Q227" s="6">
        <v>0</v>
      </c>
      <c r="R227" s="6">
        <v>0</v>
      </c>
      <c r="S227" s="6">
        <v>-7298.0173619107709</v>
      </c>
      <c r="T227" s="6">
        <f t="shared" si="52"/>
        <v>-9147.7923619107933</v>
      </c>
      <c r="V227" s="6">
        <v>566588.17587153171</v>
      </c>
      <c r="W227" s="6">
        <f t="shared" si="53"/>
        <v>-3870.6711345604854</v>
      </c>
      <c r="X227" s="10">
        <f t="shared" si="54"/>
        <v>-6.7851890717002912E-3</v>
      </c>
      <c r="Y227" s="6">
        <v>-1849.7750000000233</v>
      </c>
      <c r="Z227" s="6">
        <v>0</v>
      </c>
      <c r="AA227" s="6">
        <v>0</v>
      </c>
      <c r="AB227" s="6">
        <v>-2020.8961345604359</v>
      </c>
      <c r="AC227" s="6">
        <f t="shared" si="55"/>
        <v>-3870.671134560459</v>
      </c>
      <c r="AE227" s="6">
        <v>552786.47418731393</v>
      </c>
      <c r="AF227" s="6">
        <f t="shared" si="59"/>
        <v>8524.5804568674648</v>
      </c>
      <c r="AG227" s="10">
        <f t="shared" si="56"/>
        <v>1.5421108972320616E-2</v>
      </c>
      <c r="AI227" s="6">
        <f t="shared" si="60"/>
        <v>552786.47418731393</v>
      </c>
      <c r="AJ227" s="6">
        <f t="shared" si="61"/>
        <v>13801.701684217784</v>
      </c>
      <c r="AK227" s="10">
        <f t="shared" si="57"/>
        <v>2.4967509750502725E-2</v>
      </c>
      <c r="AM227" s="6">
        <f t="shared" si="62"/>
        <v>552786.47418731393</v>
      </c>
      <c r="AN227" s="6">
        <f t="shared" si="63"/>
        <v>17672.372818778269</v>
      </c>
      <c r="AO227" s="10">
        <f t="shared" si="58"/>
        <v>3.1969618729835121E-2</v>
      </c>
    </row>
    <row r="228" spans="1:41" x14ac:dyDescent="0.3">
      <c r="A228" s="3"/>
      <c r="B228" s="3" t="str">
        <f t="shared" si="48"/>
        <v>3104</v>
      </c>
      <c r="C228" s="3">
        <v>120174</v>
      </c>
      <c r="D228" s="3">
        <v>8553104</v>
      </c>
      <c r="E228" s="4" t="s">
        <v>79</v>
      </c>
      <c r="F228" s="4" t="s">
        <v>5</v>
      </c>
      <c r="G228" s="6">
        <v>108</v>
      </c>
      <c r="H228" s="6">
        <v>2609.9999999999991</v>
      </c>
      <c r="I228" s="6">
        <v>539706.65556374006</v>
      </c>
      <c r="J228" s="6">
        <v>525887.15556374006</v>
      </c>
      <c r="K228" s="10">
        <f t="shared" si="49"/>
        <v>4.835960374203232E-3</v>
      </c>
      <c r="M228" s="6">
        <v>496941.17438064766</v>
      </c>
      <c r="N228" s="6">
        <f t="shared" si="50"/>
        <v>-28945.981183092401</v>
      </c>
      <c r="O228" s="10">
        <f t="shared" si="51"/>
        <v>-5.5042190851881355E-2</v>
      </c>
      <c r="P228" s="6">
        <v>-1737.179999999993</v>
      </c>
      <c r="Q228" s="6">
        <v>0</v>
      </c>
      <c r="R228" s="6">
        <v>0</v>
      </c>
      <c r="S228" s="6">
        <v>-27208.801183092448</v>
      </c>
      <c r="T228" s="6">
        <f t="shared" si="52"/>
        <v>-28945.981183092441</v>
      </c>
      <c r="V228" s="6">
        <v>501333.25067819149</v>
      </c>
      <c r="W228" s="6">
        <f t="shared" si="53"/>
        <v>-24553.904885548574</v>
      </c>
      <c r="X228" s="10">
        <f t="shared" si="54"/>
        <v>-4.669044418707527E-2</v>
      </c>
      <c r="Y228" s="6">
        <v>-1737.179999999993</v>
      </c>
      <c r="Z228" s="6">
        <v>0</v>
      </c>
      <c r="AA228" s="6">
        <v>0</v>
      </c>
      <c r="AB228" s="6">
        <v>-22816.724885548654</v>
      </c>
      <c r="AC228" s="6">
        <f t="shared" si="55"/>
        <v>-24553.904885548647</v>
      </c>
      <c r="AE228" s="6">
        <v>489846.2818893714</v>
      </c>
      <c r="AF228" s="6">
        <f t="shared" si="59"/>
        <v>7094.8924912762595</v>
      </c>
      <c r="AG228" s="10">
        <f t="shared" si="56"/>
        <v>1.4483916186748958E-2</v>
      </c>
      <c r="AI228" s="6">
        <f t="shared" si="60"/>
        <v>489846.2818893714</v>
      </c>
      <c r="AJ228" s="6">
        <f t="shared" si="61"/>
        <v>11486.968788820086</v>
      </c>
      <c r="AK228" s="10">
        <f t="shared" si="57"/>
        <v>2.3450150003209259E-2</v>
      </c>
      <c r="AM228" s="6">
        <f t="shared" si="62"/>
        <v>489846.2818893714</v>
      </c>
      <c r="AN228" s="6">
        <f t="shared" si="63"/>
        <v>36040.87367436866</v>
      </c>
      <c r="AO228" s="10">
        <f t="shared" si="58"/>
        <v>7.3575884939570207E-2</v>
      </c>
    </row>
    <row r="229" spans="1:41" x14ac:dyDescent="0.3">
      <c r="A229" s="3"/>
      <c r="B229" s="3" t="str">
        <f t="shared" si="48"/>
        <v>3302</v>
      </c>
      <c r="C229" s="3">
        <v>144116</v>
      </c>
      <c r="D229" s="3">
        <v>8553302</v>
      </c>
      <c r="E229" s="4" t="s">
        <v>206</v>
      </c>
      <c r="F229" s="4" t="s">
        <v>5</v>
      </c>
      <c r="G229" s="6">
        <v>107</v>
      </c>
      <c r="H229" s="6">
        <v>2339.9999999999982</v>
      </c>
      <c r="I229" s="6">
        <v>504585.68482935952</v>
      </c>
      <c r="J229" s="6">
        <v>502976.0348293595</v>
      </c>
      <c r="K229" s="10">
        <f t="shared" si="49"/>
        <v>4.6374680660854223E-3</v>
      </c>
      <c r="M229" s="6">
        <v>496608.38063939998</v>
      </c>
      <c r="N229" s="6">
        <f t="shared" si="50"/>
        <v>-6367.6541899595177</v>
      </c>
      <c r="O229" s="10">
        <f t="shared" si="51"/>
        <v>-1.2659955443244565E-2</v>
      </c>
      <c r="P229" s="6">
        <v>-1721.0950000000303</v>
      </c>
      <c r="Q229" s="6">
        <v>0</v>
      </c>
      <c r="R229" s="6">
        <v>0</v>
      </c>
      <c r="S229" s="6">
        <v>-4646.5591899594274</v>
      </c>
      <c r="T229" s="6">
        <f t="shared" si="52"/>
        <v>-6367.6541899594577</v>
      </c>
      <c r="V229" s="6">
        <v>501254.93982935941</v>
      </c>
      <c r="W229" s="6">
        <f t="shared" si="53"/>
        <v>-1721.0950000000885</v>
      </c>
      <c r="X229" s="10">
        <f t="shared" si="54"/>
        <v>-3.4218230707234194E-3</v>
      </c>
      <c r="Y229" s="6">
        <v>-1721.0950000000303</v>
      </c>
      <c r="Z229" s="6">
        <v>0</v>
      </c>
      <c r="AA229" s="6">
        <v>0</v>
      </c>
      <c r="AB229" s="6">
        <v>0</v>
      </c>
      <c r="AC229" s="6">
        <f t="shared" si="55"/>
        <v>-1721.0950000000303</v>
      </c>
      <c r="AE229" s="6">
        <v>488889.01142055693</v>
      </c>
      <c r="AF229" s="6">
        <f t="shared" si="59"/>
        <v>7719.3692188430578</v>
      </c>
      <c r="AG229" s="10">
        <f t="shared" si="56"/>
        <v>1.5789614899326558E-2</v>
      </c>
      <c r="AI229" s="6">
        <f t="shared" si="60"/>
        <v>488889.01142055693</v>
      </c>
      <c r="AJ229" s="6">
        <f t="shared" si="61"/>
        <v>12365.928408802487</v>
      </c>
      <c r="AK229" s="10">
        <f t="shared" si="57"/>
        <v>2.5293938133056023E-2</v>
      </c>
      <c r="AM229" s="6">
        <f t="shared" si="62"/>
        <v>488889.01142055693</v>
      </c>
      <c r="AN229" s="6">
        <f t="shared" si="63"/>
        <v>14087.023408802575</v>
      </c>
      <c r="AO229" s="10">
        <f t="shared" si="58"/>
        <v>2.8814358841631842E-2</v>
      </c>
    </row>
    <row r="230" spans="1:41" x14ac:dyDescent="0.3">
      <c r="A230" s="3"/>
      <c r="B230" s="3" t="str">
        <f t="shared" si="48"/>
        <v>3068</v>
      </c>
      <c r="C230" s="3">
        <v>120151</v>
      </c>
      <c r="D230" s="3">
        <v>8553068</v>
      </c>
      <c r="E230" s="4" t="s">
        <v>70</v>
      </c>
      <c r="F230" s="4" t="s">
        <v>5</v>
      </c>
      <c r="G230" s="6">
        <v>103</v>
      </c>
      <c r="H230" s="6">
        <v>2140</v>
      </c>
      <c r="I230" s="6">
        <v>496313.05759378098</v>
      </c>
      <c r="J230" s="6">
        <v>486353.05759378098</v>
      </c>
      <c r="K230" s="10">
        <f t="shared" si="49"/>
        <v>4.3117946772851844E-3</v>
      </c>
      <c r="M230" s="6">
        <v>486353.05759378098</v>
      </c>
      <c r="N230" s="6">
        <f t="shared" si="50"/>
        <v>0</v>
      </c>
      <c r="O230" s="10">
        <f t="shared" si="51"/>
        <v>0</v>
      </c>
      <c r="P230" s="6">
        <v>-1656.7550000000047</v>
      </c>
      <c r="Q230" s="6">
        <v>0</v>
      </c>
      <c r="R230" s="6">
        <v>1656.7550000000035</v>
      </c>
      <c r="S230" s="6">
        <v>0</v>
      </c>
      <c r="T230" s="6">
        <f t="shared" si="52"/>
        <v>-1.1368683772161603E-12</v>
      </c>
      <c r="V230" s="6">
        <v>485637.94112440286</v>
      </c>
      <c r="W230" s="6">
        <f t="shared" si="53"/>
        <v>-715.11646937811747</v>
      </c>
      <c r="X230" s="10">
        <f t="shared" si="54"/>
        <v>-1.4703649092207571E-3</v>
      </c>
      <c r="Y230" s="6">
        <v>-1656.7550000000047</v>
      </c>
      <c r="Z230" s="6">
        <v>0</v>
      </c>
      <c r="AA230" s="6">
        <v>941.63853062189901</v>
      </c>
      <c r="AB230" s="6">
        <v>0</v>
      </c>
      <c r="AC230" s="6">
        <f t="shared" si="55"/>
        <v>-715.11646937810565</v>
      </c>
      <c r="AE230" s="6">
        <v>479201.89292599994</v>
      </c>
      <c r="AF230" s="6">
        <f t="shared" si="59"/>
        <v>7151.164667781035</v>
      </c>
      <c r="AG230" s="10">
        <f t="shared" si="56"/>
        <v>1.4923072661746231E-2</v>
      </c>
      <c r="AI230" s="6">
        <f t="shared" si="60"/>
        <v>479201.89292599994</v>
      </c>
      <c r="AJ230" s="6">
        <f t="shared" si="61"/>
        <v>6436.0481984029175</v>
      </c>
      <c r="AK230" s="10">
        <f t="shared" si="57"/>
        <v>1.3430765390145892E-2</v>
      </c>
      <c r="AM230" s="6">
        <f t="shared" si="62"/>
        <v>479201.89292599994</v>
      </c>
      <c r="AN230" s="6">
        <f t="shared" si="63"/>
        <v>7151.164667781035</v>
      </c>
      <c r="AO230" s="10">
        <f t="shared" si="58"/>
        <v>1.4923072661746231E-2</v>
      </c>
    </row>
    <row r="231" spans="1:41" x14ac:dyDescent="0.3">
      <c r="A231" s="3"/>
      <c r="B231" s="3" t="str">
        <f t="shared" si="48"/>
        <v>3090</v>
      </c>
      <c r="C231" s="3">
        <v>120163</v>
      </c>
      <c r="D231" s="3">
        <v>8553090</v>
      </c>
      <c r="E231" s="4" t="s">
        <v>75</v>
      </c>
      <c r="F231" s="4" t="s">
        <v>5</v>
      </c>
      <c r="G231" s="6">
        <v>96</v>
      </c>
      <c r="H231" s="6">
        <v>1330.0000000000025</v>
      </c>
      <c r="I231" s="6">
        <v>474970.16241399996</v>
      </c>
      <c r="J231" s="6">
        <v>466255.16241399996</v>
      </c>
      <c r="K231" s="10">
        <f t="shared" si="49"/>
        <v>2.8001758957665423E-3</v>
      </c>
      <c r="M231" s="6">
        <v>466255.16241400002</v>
      </c>
      <c r="N231" s="6">
        <f t="shared" si="50"/>
        <v>0</v>
      </c>
      <c r="O231" s="10">
        <f t="shared" si="51"/>
        <v>0</v>
      </c>
      <c r="P231" s="6">
        <v>-1544.1600000000326</v>
      </c>
      <c r="Q231" s="6">
        <v>0</v>
      </c>
      <c r="R231" s="6">
        <v>1544.1600000000471</v>
      </c>
      <c r="S231" s="6">
        <v>0</v>
      </c>
      <c r="T231" s="6">
        <f t="shared" si="52"/>
        <v>1.4551915228366852E-11</v>
      </c>
      <c r="V231" s="6">
        <v>465578.77974259999</v>
      </c>
      <c r="W231" s="6">
        <f t="shared" si="53"/>
        <v>-676.38267139997333</v>
      </c>
      <c r="X231" s="10">
        <f t="shared" si="54"/>
        <v>-1.4506706325739204E-3</v>
      </c>
      <c r="Y231" s="6">
        <v>-1544.1600000000326</v>
      </c>
      <c r="Z231" s="6">
        <v>0</v>
      </c>
      <c r="AA231" s="6">
        <v>867.77732860004835</v>
      </c>
      <c r="AB231" s="6">
        <v>0</v>
      </c>
      <c r="AC231" s="6">
        <f t="shared" si="55"/>
        <v>-676.38267139998425</v>
      </c>
      <c r="AE231" s="6">
        <v>459491.33571200003</v>
      </c>
      <c r="AF231" s="6">
        <f t="shared" si="59"/>
        <v>6763.8267019999912</v>
      </c>
      <c r="AG231" s="10">
        <f t="shared" si="56"/>
        <v>1.4720248623446128E-2</v>
      </c>
      <c r="AI231" s="6">
        <f t="shared" si="60"/>
        <v>459491.33571200003</v>
      </c>
      <c r="AJ231" s="6">
        <f t="shared" si="61"/>
        <v>6087.4440305999597</v>
      </c>
      <c r="AK231" s="10">
        <f t="shared" si="57"/>
        <v>1.3248223758489861E-2</v>
      </c>
      <c r="AM231" s="6">
        <f t="shared" si="62"/>
        <v>459491.33571200003</v>
      </c>
      <c r="AN231" s="6">
        <f t="shared" si="63"/>
        <v>6763.826701999933</v>
      </c>
      <c r="AO231" s="10">
        <f t="shared" si="58"/>
        <v>1.4720248623446001E-2</v>
      </c>
    </row>
    <row r="232" spans="1:41" x14ac:dyDescent="0.3">
      <c r="A232" s="3"/>
      <c r="B232" s="3" t="str">
        <f t="shared" ref="B232:B275" si="64">RIGHT(D232,4)</f>
        <v>4023</v>
      </c>
      <c r="C232" s="3">
        <v>143844</v>
      </c>
      <c r="D232" s="3">
        <v>8554023</v>
      </c>
      <c r="E232" s="4" t="s">
        <v>247</v>
      </c>
      <c r="F232" s="4" t="s">
        <v>89</v>
      </c>
      <c r="G232" s="6">
        <v>603</v>
      </c>
      <c r="H232" s="6">
        <v>577254.99999999988</v>
      </c>
      <c r="I232" s="6">
        <v>3946340.5261361357</v>
      </c>
      <c r="J232" s="6">
        <v>3930295.1261361358</v>
      </c>
      <c r="K232" s="10">
        <f t="shared" ref="K232:K275" si="65">H232/I232</f>
        <v>0.14627602361654041</v>
      </c>
      <c r="M232" s="6">
        <v>3881980.2032196</v>
      </c>
      <c r="N232" s="6">
        <f t="shared" ref="N232:N275" si="66">+M232-J232</f>
        <v>-48314.922916535754</v>
      </c>
      <c r="O232" s="10">
        <f t="shared" ref="O232:O275" si="67">+N232/J232</f>
        <v>-1.2292950367835112E-2</v>
      </c>
      <c r="P232" s="6">
        <v>-14378.760000000242</v>
      </c>
      <c r="Q232" s="6">
        <v>0</v>
      </c>
      <c r="R232" s="6">
        <v>0</v>
      </c>
      <c r="S232" s="6">
        <v>-33936.162916535563</v>
      </c>
      <c r="T232" s="6">
        <f t="shared" ref="T232:T275" si="68">SUM(P232:S232)</f>
        <v>-48314.922916535805</v>
      </c>
      <c r="V232" s="6">
        <v>3915916.3661361355</v>
      </c>
      <c r="W232" s="6">
        <f t="shared" ref="W232:W275" si="69">+V232-$J232</f>
        <v>-14378.760000000242</v>
      </c>
      <c r="X232" s="10">
        <f t="shared" ref="X232:X275" si="70">+W232/$J232</f>
        <v>-3.6584428238944917E-3</v>
      </c>
      <c r="Y232" s="6">
        <v>-14378.760000000242</v>
      </c>
      <c r="Z232" s="6">
        <v>0</v>
      </c>
      <c r="AA232" s="6">
        <v>0</v>
      </c>
      <c r="AB232" s="6">
        <v>0</v>
      </c>
      <c r="AC232" s="6">
        <f t="shared" ref="AC232:AC275" si="71">SUM(Y232:AB232)</f>
        <v>-14378.760000000242</v>
      </c>
      <c r="AE232" s="6">
        <v>3804630.2676035003</v>
      </c>
      <c r="AF232" s="6">
        <f t="shared" si="59"/>
        <v>77349.935616099741</v>
      </c>
      <c r="AG232" s="10">
        <f t="shared" si="56"/>
        <v>2.0330473705877788E-2</v>
      </c>
      <c r="AI232" s="6">
        <f t="shared" si="60"/>
        <v>3804630.2676035003</v>
      </c>
      <c r="AJ232" s="6">
        <f t="shared" si="61"/>
        <v>111286.09853263525</v>
      </c>
      <c r="AK232" s="10">
        <f t="shared" si="57"/>
        <v>2.9250174315291165E-2</v>
      </c>
      <c r="AM232" s="6">
        <f t="shared" si="62"/>
        <v>3804630.2676035003</v>
      </c>
      <c r="AN232" s="6">
        <f t="shared" si="63"/>
        <v>125664.8585326355</v>
      </c>
      <c r="AO232" s="10">
        <f t="shared" si="58"/>
        <v>3.3029453506343093E-2</v>
      </c>
    </row>
    <row r="233" spans="1:41" x14ac:dyDescent="0.3">
      <c r="A233" s="3"/>
      <c r="B233" s="3" t="str">
        <f t="shared" si="64"/>
        <v>4014</v>
      </c>
      <c r="C233" s="3">
        <v>137367</v>
      </c>
      <c r="D233" s="3">
        <v>8554014</v>
      </c>
      <c r="E233" s="4" t="s">
        <v>240</v>
      </c>
      <c r="F233" s="4" t="s">
        <v>89</v>
      </c>
      <c r="G233" s="6">
        <v>612</v>
      </c>
      <c r="H233" s="6">
        <v>463100</v>
      </c>
      <c r="I233" s="6">
        <v>3788666.1246199245</v>
      </c>
      <c r="J233" s="6">
        <v>3776504.3246199246</v>
      </c>
      <c r="K233" s="10">
        <f t="shared" si="65"/>
        <v>0.12223299302903282</v>
      </c>
      <c r="M233" s="6">
        <v>3738333.2195292003</v>
      </c>
      <c r="N233" s="6">
        <f t="shared" si="66"/>
        <v>-38171.105090724304</v>
      </c>
      <c r="O233" s="10">
        <f t="shared" si="67"/>
        <v>-1.0107523203899925E-2</v>
      </c>
      <c r="P233" s="6">
        <v>-14562.720000000205</v>
      </c>
      <c r="Q233" s="6">
        <v>0</v>
      </c>
      <c r="R233" s="6">
        <v>0</v>
      </c>
      <c r="S233" s="6">
        <v>-23608.385090724089</v>
      </c>
      <c r="T233" s="6">
        <f t="shared" si="68"/>
        <v>-38171.10509072429</v>
      </c>
      <c r="V233" s="6">
        <v>3761941.6046199244</v>
      </c>
      <c r="W233" s="6">
        <f t="shared" si="69"/>
        <v>-14562.720000000205</v>
      </c>
      <c r="X233" s="10">
        <f t="shared" si="70"/>
        <v>-3.856137514542851E-3</v>
      </c>
      <c r="Y233" s="6">
        <v>-14562.720000000205</v>
      </c>
      <c r="Z233" s="6">
        <v>0</v>
      </c>
      <c r="AA233" s="6">
        <v>0</v>
      </c>
      <c r="AB233" s="6">
        <v>0</v>
      </c>
      <c r="AC233" s="6">
        <f t="shared" si="71"/>
        <v>-14562.720000000205</v>
      </c>
      <c r="AE233" s="6">
        <v>3663937.8251738553</v>
      </c>
      <c r="AF233" s="6">
        <f t="shared" si="59"/>
        <v>74395.394355345052</v>
      </c>
      <c r="AG233" s="10">
        <f t="shared" si="56"/>
        <v>2.0304764410628326E-2</v>
      </c>
      <c r="AI233" s="6">
        <f t="shared" si="60"/>
        <v>3663937.8251738553</v>
      </c>
      <c r="AJ233" s="6">
        <f t="shared" si="61"/>
        <v>98003.779446069151</v>
      </c>
      <c r="AK233" s="10">
        <f t="shared" si="57"/>
        <v>2.6748210292410961E-2</v>
      </c>
      <c r="AM233" s="6">
        <f t="shared" si="62"/>
        <v>3663937.8251738553</v>
      </c>
      <c r="AN233" s="6">
        <f t="shared" si="63"/>
        <v>112566.49944606936</v>
      </c>
      <c r="AO233" s="10">
        <f t="shared" si="58"/>
        <v>3.0722819222711029E-2</v>
      </c>
    </row>
    <row r="234" spans="1:41" x14ac:dyDescent="0.3">
      <c r="A234" s="3"/>
      <c r="B234" s="3" t="str">
        <f t="shared" si="64"/>
        <v>5402</v>
      </c>
      <c r="C234" s="3">
        <v>137931</v>
      </c>
      <c r="D234" s="3">
        <v>8555402</v>
      </c>
      <c r="E234" s="4" t="s">
        <v>274</v>
      </c>
      <c r="F234" s="4" t="s">
        <v>89</v>
      </c>
      <c r="G234" s="6">
        <v>844</v>
      </c>
      <c r="H234" s="6">
        <v>585939.99999999953</v>
      </c>
      <c r="I234" s="6">
        <v>5105386.9673608104</v>
      </c>
      <c r="J234" s="6">
        <v>5083966.9673608104</v>
      </c>
      <c r="K234" s="10">
        <f t="shared" si="65"/>
        <v>0.11476896927617156</v>
      </c>
      <c r="M234" s="6">
        <v>5049453.3578941002</v>
      </c>
      <c r="N234" s="6">
        <f t="shared" si="66"/>
        <v>-34513.609466710128</v>
      </c>
      <c r="O234" s="10">
        <f t="shared" si="67"/>
        <v>-6.7887163091908988E-3</v>
      </c>
      <c r="P234" s="6">
        <v>-20069.280000000261</v>
      </c>
      <c r="Q234" s="6">
        <v>0</v>
      </c>
      <c r="R234" s="6">
        <v>0</v>
      </c>
      <c r="S234" s="6">
        <v>-14444.329466709894</v>
      </c>
      <c r="T234" s="6">
        <f t="shared" si="68"/>
        <v>-34513.609466710157</v>
      </c>
      <c r="V234" s="6">
        <v>5063897.6873608101</v>
      </c>
      <c r="W234" s="6">
        <f t="shared" si="69"/>
        <v>-20069.280000000261</v>
      </c>
      <c r="X234" s="10">
        <f t="shared" si="70"/>
        <v>-3.9475630209333612E-3</v>
      </c>
      <c r="Y234" s="6">
        <v>-20069.280000000261</v>
      </c>
      <c r="Z234" s="6">
        <v>0</v>
      </c>
      <c r="AA234" s="6">
        <v>0</v>
      </c>
      <c r="AB234" s="6">
        <v>0</v>
      </c>
      <c r="AC234" s="6">
        <f t="shared" si="71"/>
        <v>-20069.280000000261</v>
      </c>
      <c r="AE234" s="6">
        <v>4948090.7521430384</v>
      </c>
      <c r="AF234" s="6">
        <f t="shared" si="59"/>
        <v>101362.60575106181</v>
      </c>
      <c r="AG234" s="10">
        <f t="shared" si="56"/>
        <v>2.0485195366952647E-2</v>
      </c>
      <c r="AI234" s="6">
        <f t="shared" si="60"/>
        <v>4948090.7521430384</v>
      </c>
      <c r="AJ234" s="6">
        <f t="shared" si="61"/>
        <v>115806.93521777168</v>
      </c>
      <c r="AK234" s="10">
        <f t="shared" si="57"/>
        <v>2.3404367667997038E-2</v>
      </c>
      <c r="AM234" s="6">
        <f t="shared" si="62"/>
        <v>4948090.7521430384</v>
      </c>
      <c r="AN234" s="6">
        <f t="shared" si="63"/>
        <v>135876.21521777194</v>
      </c>
      <c r="AO234" s="10">
        <f t="shared" si="58"/>
        <v>2.7460332080393512E-2</v>
      </c>
    </row>
    <row r="235" spans="1:41" x14ac:dyDescent="0.3">
      <c r="A235" s="3"/>
      <c r="B235" s="3" t="str">
        <f t="shared" si="64"/>
        <v>4021</v>
      </c>
      <c r="C235" s="3">
        <v>141874</v>
      </c>
      <c r="D235" s="3">
        <v>8554021</v>
      </c>
      <c r="E235" s="4" t="s">
        <v>245</v>
      </c>
      <c r="F235" s="4" t="s">
        <v>89</v>
      </c>
      <c r="G235" s="6">
        <v>383</v>
      </c>
      <c r="H235" s="6">
        <v>261869.7513089006</v>
      </c>
      <c r="I235" s="6">
        <v>2450047.2929784036</v>
      </c>
      <c r="J235" s="6">
        <v>2419327.2929784036</v>
      </c>
      <c r="K235" s="10">
        <f t="shared" si="65"/>
        <v>0.10688354957857089</v>
      </c>
      <c r="M235" s="6">
        <v>2400766.5983406003</v>
      </c>
      <c r="N235" s="6">
        <f t="shared" si="66"/>
        <v>-18560.694637803361</v>
      </c>
      <c r="O235" s="10">
        <f t="shared" si="67"/>
        <v>-7.6718411319013895E-3</v>
      </c>
      <c r="P235" s="6">
        <v>-9072.3600000001024</v>
      </c>
      <c r="Q235" s="6">
        <v>0</v>
      </c>
      <c r="R235" s="6">
        <v>0</v>
      </c>
      <c r="S235" s="6">
        <v>-9488.334637803011</v>
      </c>
      <c r="T235" s="6">
        <f t="shared" si="68"/>
        <v>-18560.694637803113</v>
      </c>
      <c r="V235" s="6">
        <v>2410254.9329784033</v>
      </c>
      <c r="W235" s="6">
        <f t="shared" si="69"/>
        <v>-9072.3600000003353</v>
      </c>
      <c r="X235" s="10">
        <f t="shared" si="70"/>
        <v>-3.7499514953313598E-3</v>
      </c>
      <c r="Y235" s="6">
        <v>-9072.3600000001024</v>
      </c>
      <c r="Z235" s="6">
        <v>0</v>
      </c>
      <c r="AA235" s="6">
        <v>0</v>
      </c>
      <c r="AB235" s="6">
        <v>0</v>
      </c>
      <c r="AC235" s="6">
        <f t="shared" si="71"/>
        <v>-9072.3600000001024</v>
      </c>
      <c r="AE235" s="6">
        <v>2353882.3686198904</v>
      </c>
      <c r="AF235" s="6">
        <f t="shared" si="59"/>
        <v>46884.229720709845</v>
      </c>
      <c r="AG235" s="10">
        <f t="shared" si="56"/>
        <v>1.9917830366433575E-2</v>
      </c>
      <c r="AI235" s="6">
        <f t="shared" si="60"/>
        <v>2353882.3686198904</v>
      </c>
      <c r="AJ235" s="6">
        <f t="shared" si="61"/>
        <v>56372.564358512871</v>
      </c>
      <c r="AK235" s="10">
        <f t="shared" si="57"/>
        <v>2.3948760188711036E-2</v>
      </c>
      <c r="AM235" s="6">
        <f t="shared" si="62"/>
        <v>2353882.3686198904</v>
      </c>
      <c r="AN235" s="6">
        <f t="shared" si="63"/>
        <v>65444.924358513206</v>
      </c>
      <c r="AO235" s="10">
        <f t="shared" si="58"/>
        <v>2.7802971478512902E-2</v>
      </c>
    </row>
    <row r="236" spans="1:41" x14ac:dyDescent="0.3">
      <c r="A236" s="3"/>
      <c r="B236" s="3" t="str">
        <f t="shared" si="64"/>
        <v>4011</v>
      </c>
      <c r="C236" s="3">
        <v>138327</v>
      </c>
      <c r="D236" s="3">
        <v>8554011</v>
      </c>
      <c r="E236" s="4" t="s">
        <v>237</v>
      </c>
      <c r="F236" s="4" t="s">
        <v>89</v>
      </c>
      <c r="G236" s="6">
        <v>572</v>
      </c>
      <c r="H236" s="6">
        <v>324845.00000000012</v>
      </c>
      <c r="I236" s="6">
        <v>3493644.1848045141</v>
      </c>
      <c r="J236" s="6">
        <v>3475678.9848045139</v>
      </c>
      <c r="K236" s="10">
        <f t="shared" si="65"/>
        <v>9.298170701323917E-2</v>
      </c>
      <c r="M236" s="6">
        <v>3447445.3046278995</v>
      </c>
      <c r="N236" s="6">
        <f t="shared" si="66"/>
        <v>-28233.680176614318</v>
      </c>
      <c r="O236" s="10">
        <f t="shared" si="67"/>
        <v>-8.1232128456196571E-3</v>
      </c>
      <c r="P236" s="6">
        <v>-13595.040000000037</v>
      </c>
      <c r="Q236" s="6">
        <v>0</v>
      </c>
      <c r="R236" s="6">
        <v>0</v>
      </c>
      <c r="S236" s="6">
        <v>-14638.640176614479</v>
      </c>
      <c r="T236" s="6">
        <f t="shared" si="68"/>
        <v>-28233.680176614514</v>
      </c>
      <c r="V236" s="6">
        <v>3462083.9448045138</v>
      </c>
      <c r="W236" s="6">
        <f t="shared" si="69"/>
        <v>-13595.040000000037</v>
      </c>
      <c r="X236" s="10">
        <f t="shared" si="70"/>
        <v>-3.9114774579116305E-3</v>
      </c>
      <c r="Y236" s="6">
        <v>-13595.040000000037</v>
      </c>
      <c r="Z236" s="6">
        <v>0</v>
      </c>
      <c r="AA236" s="6">
        <v>0</v>
      </c>
      <c r="AB236" s="6">
        <v>0</v>
      </c>
      <c r="AC236" s="6">
        <f t="shared" si="71"/>
        <v>-13595.040000000037</v>
      </c>
      <c r="AE236" s="6">
        <v>3379128.1299392981</v>
      </c>
      <c r="AF236" s="6">
        <f t="shared" si="59"/>
        <v>68317.174688601401</v>
      </c>
      <c r="AG236" s="10">
        <f t="shared" si="56"/>
        <v>2.0217396932453294E-2</v>
      </c>
      <c r="AI236" s="6">
        <f t="shared" si="60"/>
        <v>3379128.1299392981</v>
      </c>
      <c r="AJ236" s="6">
        <f t="shared" si="61"/>
        <v>82955.814865215681</v>
      </c>
      <c r="AK236" s="10">
        <f t="shared" si="57"/>
        <v>2.4549473022411221E-2</v>
      </c>
      <c r="AM236" s="6">
        <f t="shared" si="62"/>
        <v>3379128.1299392981</v>
      </c>
      <c r="AN236" s="6">
        <f t="shared" si="63"/>
        <v>96550.854865215719</v>
      </c>
      <c r="AO236" s="10">
        <f t="shared" si="58"/>
        <v>2.8572711999219201E-2</v>
      </c>
    </row>
    <row r="237" spans="1:41" x14ac:dyDescent="0.3">
      <c r="A237" s="3"/>
      <c r="B237" s="3" t="str">
        <f t="shared" si="64"/>
        <v>4035</v>
      </c>
      <c r="C237" s="3">
        <v>138478</v>
      </c>
      <c r="D237" s="3">
        <v>8554035</v>
      </c>
      <c r="E237" s="4" t="s">
        <v>254</v>
      </c>
      <c r="F237" s="4" t="s">
        <v>89</v>
      </c>
      <c r="G237" s="6">
        <v>1065.8</v>
      </c>
      <c r="H237" s="6">
        <v>575724.0334644143</v>
      </c>
      <c r="I237" s="6">
        <v>6315154.4534848537</v>
      </c>
      <c r="J237" s="6">
        <v>6269471.0534848534</v>
      </c>
      <c r="K237" s="10">
        <f t="shared" si="65"/>
        <v>9.1165471518549479E-2</v>
      </c>
      <c r="M237" s="6">
        <v>6150654.4782978417</v>
      </c>
      <c r="N237" s="6">
        <f t="shared" si="66"/>
        <v>-118816.57518701162</v>
      </c>
      <c r="O237" s="10">
        <f t="shared" si="67"/>
        <v>-1.8951610777589927E-2</v>
      </c>
      <c r="P237" s="6">
        <v>-25340.759999999776</v>
      </c>
      <c r="Q237" s="6">
        <v>0</v>
      </c>
      <c r="R237" s="6">
        <v>0</v>
      </c>
      <c r="S237" s="6">
        <v>-93475.815187011598</v>
      </c>
      <c r="T237" s="6">
        <f t="shared" si="68"/>
        <v>-118816.57518701137</v>
      </c>
      <c r="V237" s="6">
        <v>6226373.9966307236</v>
      </c>
      <c r="W237" s="6">
        <f t="shared" si="69"/>
        <v>-43097.056854129769</v>
      </c>
      <c r="X237" s="10">
        <f t="shared" si="70"/>
        <v>-6.8741136989817495E-3</v>
      </c>
      <c r="Y237" s="6">
        <v>-25340.759999999776</v>
      </c>
      <c r="Z237" s="6">
        <v>0</v>
      </c>
      <c r="AA237" s="6">
        <v>0</v>
      </c>
      <c r="AB237" s="6">
        <v>-17756.296854130152</v>
      </c>
      <c r="AC237" s="6">
        <f t="shared" si="71"/>
        <v>-43097.056854129929</v>
      </c>
      <c r="AE237" s="6">
        <v>6080160.1888683494</v>
      </c>
      <c r="AF237" s="6">
        <f t="shared" si="59"/>
        <v>70494.289429492317</v>
      </c>
      <c r="AG237" s="10">
        <f t="shared" si="56"/>
        <v>1.159415002890127E-2</v>
      </c>
      <c r="AI237" s="6">
        <f t="shared" si="60"/>
        <v>6080160.1888683494</v>
      </c>
      <c r="AJ237" s="6">
        <f t="shared" si="61"/>
        <v>146213.80776237417</v>
      </c>
      <c r="AK237" s="10">
        <f t="shared" si="57"/>
        <v>2.4047690064163876E-2</v>
      </c>
      <c r="AM237" s="6">
        <f t="shared" si="62"/>
        <v>6080160.1888683494</v>
      </c>
      <c r="AN237" s="6">
        <f t="shared" si="63"/>
        <v>189310.86461650394</v>
      </c>
      <c r="AO237" s="10">
        <f t="shared" si="58"/>
        <v>3.1135835033277111E-2</v>
      </c>
    </row>
    <row r="238" spans="1:41" x14ac:dyDescent="0.3">
      <c r="A238" s="3"/>
      <c r="B238" s="3" t="str">
        <f t="shared" si="64"/>
        <v>5403</v>
      </c>
      <c r="C238" s="3">
        <v>137984</v>
      </c>
      <c r="D238" s="3">
        <v>8555403</v>
      </c>
      <c r="E238" s="4" t="s">
        <v>275</v>
      </c>
      <c r="F238" s="4" t="s">
        <v>89</v>
      </c>
      <c r="G238" s="6">
        <v>1318</v>
      </c>
      <c r="H238" s="6">
        <v>690825.00000000023</v>
      </c>
      <c r="I238" s="6">
        <v>7780130.4460972035</v>
      </c>
      <c r="J238" s="6">
        <v>7731256.6460972037</v>
      </c>
      <c r="K238" s="10">
        <f t="shared" si="65"/>
        <v>8.8793498359213657E-2</v>
      </c>
      <c r="M238" s="6">
        <v>7653906.8372205999</v>
      </c>
      <c r="N238" s="6">
        <f t="shared" si="66"/>
        <v>-77349.808876603842</v>
      </c>
      <c r="O238" s="10">
        <f t="shared" si="67"/>
        <v>-1.0004817123184056E-2</v>
      </c>
      <c r="P238" s="6">
        <v>-31487.759999999776</v>
      </c>
      <c r="Q238" s="6">
        <v>0</v>
      </c>
      <c r="R238" s="6">
        <v>0</v>
      </c>
      <c r="S238" s="6">
        <v>-45862.048876604109</v>
      </c>
      <c r="T238" s="6">
        <f t="shared" si="68"/>
        <v>-77349.808876603885</v>
      </c>
      <c r="V238" s="6">
        <v>7699768.8860972039</v>
      </c>
      <c r="W238" s="6">
        <f t="shared" si="69"/>
        <v>-31487.759999999776</v>
      </c>
      <c r="X238" s="10">
        <f t="shared" si="70"/>
        <v>-4.0727867979774065E-3</v>
      </c>
      <c r="Y238" s="6">
        <v>-31487.759999999776</v>
      </c>
      <c r="Z238" s="6">
        <v>0</v>
      </c>
      <c r="AA238" s="6">
        <v>0</v>
      </c>
      <c r="AB238" s="6">
        <v>0</v>
      </c>
      <c r="AC238" s="6">
        <f t="shared" si="71"/>
        <v>-31487.759999999776</v>
      </c>
      <c r="AE238" s="6">
        <v>7498975.6485515814</v>
      </c>
      <c r="AF238" s="6">
        <f t="shared" si="59"/>
        <v>154931.18866901845</v>
      </c>
      <c r="AG238" s="10">
        <f t="shared" si="56"/>
        <v>2.0660313612158913E-2</v>
      </c>
      <c r="AI238" s="6">
        <f t="shared" si="60"/>
        <v>7498975.6485515814</v>
      </c>
      <c r="AJ238" s="6">
        <f t="shared" si="61"/>
        <v>200793.23754562251</v>
      </c>
      <c r="AK238" s="10">
        <f t="shared" si="57"/>
        <v>2.6776088756123043E-2</v>
      </c>
      <c r="AM238" s="6">
        <f t="shared" si="62"/>
        <v>7498975.6485515814</v>
      </c>
      <c r="AN238" s="6">
        <f t="shared" si="63"/>
        <v>232280.99754562229</v>
      </c>
      <c r="AO238" s="10">
        <f t="shared" si="58"/>
        <v>3.0975030248362935E-2</v>
      </c>
    </row>
    <row r="239" spans="1:41" x14ac:dyDescent="0.3">
      <c r="A239" s="3"/>
      <c r="B239" s="3" t="str">
        <f t="shared" si="64"/>
        <v>4029</v>
      </c>
      <c r="C239" s="3">
        <v>140787</v>
      </c>
      <c r="D239" s="3">
        <v>8554029</v>
      </c>
      <c r="E239" s="4" t="s">
        <v>251</v>
      </c>
      <c r="F239" s="4" t="s">
        <v>89</v>
      </c>
      <c r="G239" s="6">
        <v>913</v>
      </c>
      <c r="H239" s="6">
        <v>403448.47039473662</v>
      </c>
      <c r="I239" s="6">
        <v>5247436.771199001</v>
      </c>
      <c r="J239" s="6">
        <v>5215168.771199001</v>
      </c>
      <c r="K239" s="10">
        <f t="shared" si="65"/>
        <v>7.6884865504068117E-2</v>
      </c>
      <c r="M239" s="6">
        <v>5185236.1532032993</v>
      </c>
      <c r="N239" s="6">
        <f t="shared" si="66"/>
        <v>-29932.61799570173</v>
      </c>
      <c r="O239" s="10">
        <f t="shared" si="67"/>
        <v>-5.7395300725464398E-3</v>
      </c>
      <c r="P239" s="6">
        <v>-21726.360000000335</v>
      </c>
      <c r="Q239" s="6">
        <v>0</v>
      </c>
      <c r="R239" s="6">
        <v>0</v>
      </c>
      <c r="S239" s="6">
        <v>-8206.2579957002745</v>
      </c>
      <c r="T239" s="6">
        <f t="shared" si="68"/>
        <v>-29932.61799570061</v>
      </c>
      <c r="V239" s="6">
        <v>5193442.4111989997</v>
      </c>
      <c r="W239" s="6">
        <f t="shared" si="69"/>
        <v>-21726.360000001267</v>
      </c>
      <c r="X239" s="10">
        <f t="shared" si="70"/>
        <v>-4.1659936529736194E-3</v>
      </c>
      <c r="Y239" s="6">
        <v>-21726.360000000335</v>
      </c>
      <c r="Z239" s="6">
        <v>0</v>
      </c>
      <c r="AA239" s="6">
        <v>0</v>
      </c>
      <c r="AB239" s="6">
        <v>0</v>
      </c>
      <c r="AC239" s="6">
        <f t="shared" si="71"/>
        <v>-21726.360000000335</v>
      </c>
      <c r="AE239" s="6">
        <v>5081080.7573470315</v>
      </c>
      <c r="AF239" s="6">
        <f t="shared" si="59"/>
        <v>104155.39585626777</v>
      </c>
      <c r="AG239" s="10">
        <f t="shared" si="56"/>
        <v>2.0498669639458771E-2</v>
      </c>
      <c r="AI239" s="6">
        <f t="shared" si="60"/>
        <v>5081080.7573470315</v>
      </c>
      <c r="AJ239" s="6">
        <f t="shared" si="61"/>
        <v>112361.65385196824</v>
      </c>
      <c r="AK239" s="10">
        <f t="shared" si="57"/>
        <v>2.2113731156407614E-2</v>
      </c>
      <c r="AM239" s="6">
        <f t="shared" si="62"/>
        <v>5081080.7573470315</v>
      </c>
      <c r="AN239" s="6">
        <f t="shared" si="63"/>
        <v>134088.0138519695</v>
      </c>
      <c r="AO239" s="10">
        <f t="shared" si="58"/>
        <v>2.6389663982034493E-2</v>
      </c>
    </row>
    <row r="240" spans="1:41" x14ac:dyDescent="0.3">
      <c r="A240" s="3"/>
      <c r="B240" s="3" t="str">
        <f t="shared" si="64"/>
        <v>4004</v>
      </c>
      <c r="C240" s="3">
        <v>137317</v>
      </c>
      <c r="D240" s="3">
        <v>8554004</v>
      </c>
      <c r="E240" s="4" t="s">
        <v>235</v>
      </c>
      <c r="F240" s="4" t="s">
        <v>89</v>
      </c>
      <c r="G240" s="6">
        <v>70.900000000000006</v>
      </c>
      <c r="H240" s="6">
        <v>45872.3</v>
      </c>
      <c r="I240" s="6">
        <v>649717.47088464664</v>
      </c>
      <c r="J240" s="6">
        <v>639833.31088464661</v>
      </c>
      <c r="K240" s="10">
        <f t="shared" si="65"/>
        <v>7.0603457742241235E-2</v>
      </c>
      <c r="M240" s="6">
        <v>572083.91086809989</v>
      </c>
      <c r="N240" s="6">
        <f t="shared" si="66"/>
        <v>-67749.400016546715</v>
      </c>
      <c r="O240" s="10">
        <f t="shared" si="67"/>
        <v>-0.10588601572318111</v>
      </c>
      <c r="P240" s="6">
        <v>-1812.204000000027</v>
      </c>
      <c r="Q240" s="6">
        <v>0</v>
      </c>
      <c r="R240" s="6">
        <v>0</v>
      </c>
      <c r="S240" s="6">
        <v>-65937.196016546703</v>
      </c>
      <c r="T240" s="6">
        <f t="shared" si="68"/>
        <v>-67749.40001654673</v>
      </c>
      <c r="V240" s="6">
        <v>577083.37953406654</v>
      </c>
      <c r="W240" s="6">
        <f t="shared" si="69"/>
        <v>-62749.931350580067</v>
      </c>
      <c r="X240" s="10">
        <f t="shared" si="70"/>
        <v>-9.8072310839554019E-2</v>
      </c>
      <c r="Y240" s="6">
        <v>-1812.204000000027</v>
      </c>
      <c r="Z240" s="6">
        <v>0</v>
      </c>
      <c r="AA240" s="6">
        <v>0</v>
      </c>
      <c r="AB240" s="6">
        <v>-60937.727350580026</v>
      </c>
      <c r="AC240" s="6">
        <f t="shared" si="71"/>
        <v>-62749.931350580053</v>
      </c>
      <c r="AE240" s="6">
        <v>564007.84605391894</v>
      </c>
      <c r="AF240" s="6">
        <f t="shared" si="59"/>
        <v>8076.0648141809506</v>
      </c>
      <c r="AG240" s="10">
        <f t="shared" si="56"/>
        <v>1.4319064656077287E-2</v>
      </c>
      <c r="AI240" s="6">
        <f t="shared" si="60"/>
        <v>564007.84605391894</v>
      </c>
      <c r="AJ240" s="6">
        <f t="shared" si="61"/>
        <v>13075.533480147598</v>
      </c>
      <c r="AK240" s="10">
        <f t="shared" si="57"/>
        <v>2.3183247487832966E-2</v>
      </c>
      <c r="AM240" s="6">
        <f t="shared" si="62"/>
        <v>564007.84605391894</v>
      </c>
      <c r="AN240" s="6">
        <f t="shared" si="63"/>
        <v>75825.464830727666</v>
      </c>
      <c r="AO240" s="10">
        <f t="shared" si="58"/>
        <v>0.13444044326907958</v>
      </c>
    </row>
    <row r="241" spans="1:41" x14ac:dyDescent="0.3">
      <c r="A241" s="3"/>
      <c r="B241" s="3" t="str">
        <f t="shared" si="64"/>
        <v>4007</v>
      </c>
      <c r="C241" s="3">
        <v>138301</v>
      </c>
      <c r="D241" s="3">
        <v>8554007</v>
      </c>
      <c r="E241" s="4" t="s">
        <v>236</v>
      </c>
      <c r="F241" s="4" t="s">
        <v>89</v>
      </c>
      <c r="G241" s="6">
        <v>748.5</v>
      </c>
      <c r="H241" s="6">
        <v>303708.03141111124</v>
      </c>
      <c r="I241" s="6">
        <v>4369202.9662468415</v>
      </c>
      <c r="J241" s="6">
        <v>4353361.9662468415</v>
      </c>
      <c r="K241" s="10">
        <f t="shared" si="65"/>
        <v>6.9511083315957137E-2</v>
      </c>
      <c r="M241" s="6">
        <v>4353361.9662468415</v>
      </c>
      <c r="N241" s="6">
        <f t="shared" si="66"/>
        <v>0</v>
      </c>
      <c r="O241" s="10">
        <f t="shared" si="67"/>
        <v>0</v>
      </c>
      <c r="P241" s="6">
        <v>-17714.988000000361</v>
      </c>
      <c r="Q241" s="6">
        <v>0</v>
      </c>
      <c r="R241" s="6">
        <v>17714.988000000678</v>
      </c>
      <c r="S241" s="6">
        <v>0</v>
      </c>
      <c r="T241" s="6">
        <f t="shared" si="68"/>
        <v>3.1650415621697903E-10</v>
      </c>
      <c r="V241" s="6">
        <v>4345063.8055287106</v>
      </c>
      <c r="W241" s="6">
        <f t="shared" si="69"/>
        <v>-8298.1607181308791</v>
      </c>
      <c r="X241" s="10">
        <f t="shared" si="70"/>
        <v>-1.9061499554756671E-3</v>
      </c>
      <c r="Y241" s="6">
        <v>-17714.988000000361</v>
      </c>
      <c r="Z241" s="6">
        <v>0</v>
      </c>
      <c r="AA241" s="6">
        <v>9416.8272818696096</v>
      </c>
      <c r="AB241" s="6">
        <v>0</v>
      </c>
      <c r="AC241" s="6">
        <f t="shared" si="71"/>
        <v>-8298.1607181307518</v>
      </c>
      <c r="AE241" s="6">
        <v>4211997.3763058372</v>
      </c>
      <c r="AF241" s="6">
        <f t="shared" si="59"/>
        <v>141364.58994100429</v>
      </c>
      <c r="AG241" s="10">
        <f t="shared" si="56"/>
        <v>3.3562364197147039E-2</v>
      </c>
      <c r="AI241" s="6">
        <f t="shared" si="60"/>
        <v>4211997.3763058372</v>
      </c>
      <c r="AJ241" s="6">
        <f t="shared" si="61"/>
        <v>133066.42922287341</v>
      </c>
      <c r="AK241" s="10">
        <f t="shared" si="57"/>
        <v>3.1592239342651318E-2</v>
      </c>
      <c r="AM241" s="6">
        <f t="shared" si="62"/>
        <v>4211997.3763058372</v>
      </c>
      <c r="AN241" s="6">
        <f t="shared" si="63"/>
        <v>141364.58994100429</v>
      </c>
      <c r="AO241" s="10">
        <f t="shared" si="58"/>
        <v>3.3562364197147039E-2</v>
      </c>
    </row>
    <row r="242" spans="1:41" x14ac:dyDescent="0.3">
      <c r="A242" s="3"/>
      <c r="B242" s="3" t="str">
        <f t="shared" si="64"/>
        <v>4027</v>
      </c>
      <c r="C242" s="3">
        <v>147902</v>
      </c>
      <c r="D242" s="3">
        <v>8554027</v>
      </c>
      <c r="E242" s="4" t="s">
        <v>249</v>
      </c>
      <c r="F242" s="4" t="s">
        <v>89</v>
      </c>
      <c r="G242" s="6">
        <v>1217</v>
      </c>
      <c r="H242" s="6">
        <v>465175.00000000017</v>
      </c>
      <c r="I242" s="6">
        <v>6923965.4594673449</v>
      </c>
      <c r="J242" s="6">
        <v>6898987.6394673446</v>
      </c>
      <c r="K242" s="10">
        <f t="shared" si="65"/>
        <v>6.7183321858423267E-2</v>
      </c>
      <c r="M242" s="6">
        <v>6848494.2849484999</v>
      </c>
      <c r="N242" s="6">
        <f t="shared" si="66"/>
        <v>-50493.354518844746</v>
      </c>
      <c r="O242" s="10">
        <f t="shared" si="67"/>
        <v>-7.318951295112514E-3</v>
      </c>
      <c r="P242" s="6">
        <v>-29156.760000000708</v>
      </c>
      <c r="Q242" s="6">
        <v>0</v>
      </c>
      <c r="R242" s="6">
        <v>0</v>
      </c>
      <c r="S242" s="6">
        <v>-21336.594518844275</v>
      </c>
      <c r="T242" s="6">
        <f t="shared" si="68"/>
        <v>-50493.354518844979</v>
      </c>
      <c r="V242" s="6">
        <v>6869830.8794673439</v>
      </c>
      <c r="W242" s="6">
        <f t="shared" si="69"/>
        <v>-29156.760000000708</v>
      </c>
      <c r="X242" s="10">
        <f t="shared" si="70"/>
        <v>-4.2262374602908895E-3</v>
      </c>
      <c r="Y242" s="6">
        <v>-29156.760000000708</v>
      </c>
      <c r="Z242" s="6">
        <v>0</v>
      </c>
      <c r="AA242" s="6">
        <v>0</v>
      </c>
      <c r="AB242" s="6">
        <v>0</v>
      </c>
      <c r="AC242" s="6">
        <f t="shared" si="71"/>
        <v>-29156.760000000708</v>
      </c>
      <c r="AE242" s="6">
        <v>6710128.8785003182</v>
      </c>
      <c r="AF242" s="6">
        <f t="shared" si="59"/>
        <v>138365.40644818172</v>
      </c>
      <c r="AG242" s="10">
        <f t="shared" si="56"/>
        <v>2.0620379869530275E-2</v>
      </c>
      <c r="AI242" s="6">
        <f t="shared" si="60"/>
        <v>6710128.8785003182</v>
      </c>
      <c r="AJ242" s="6">
        <f t="shared" si="61"/>
        <v>159702.00096702576</v>
      </c>
      <c r="AK242" s="10">
        <f t="shared" si="57"/>
        <v>2.3800139141696843E-2</v>
      </c>
      <c r="AM242" s="6">
        <f t="shared" si="62"/>
        <v>6710128.8785003182</v>
      </c>
      <c r="AN242" s="6">
        <f t="shared" si="63"/>
        <v>188858.76096702646</v>
      </c>
      <c r="AO242" s="10">
        <f t="shared" si="58"/>
        <v>2.8145325430654844E-2</v>
      </c>
    </row>
    <row r="243" spans="1:41" x14ac:dyDescent="0.3">
      <c r="A243" s="3"/>
      <c r="B243" s="3" t="str">
        <f t="shared" si="64"/>
        <v>4268</v>
      </c>
      <c r="C243" s="3">
        <v>137401</v>
      </c>
      <c r="D243" s="3">
        <v>8554268</v>
      </c>
      <c r="E243" s="4" t="s">
        <v>266</v>
      </c>
      <c r="F243" s="4" t="s">
        <v>89</v>
      </c>
      <c r="G243" s="6">
        <v>834</v>
      </c>
      <c r="H243" s="6">
        <v>315250.00000000006</v>
      </c>
      <c r="I243" s="6">
        <v>4733201.5906635001</v>
      </c>
      <c r="J243" s="6">
        <v>4712352.7906635003</v>
      </c>
      <c r="K243" s="10">
        <f t="shared" si="65"/>
        <v>6.6603966461485184E-2</v>
      </c>
      <c r="M243" s="6">
        <v>4665931.0706443004</v>
      </c>
      <c r="N243" s="6">
        <f t="shared" si="66"/>
        <v>-46421.720019199885</v>
      </c>
      <c r="O243" s="10">
        <f t="shared" si="67"/>
        <v>-9.8510705970856864E-3</v>
      </c>
      <c r="P243" s="6">
        <v>-19830.960000000428</v>
      </c>
      <c r="Q243" s="6">
        <v>0</v>
      </c>
      <c r="R243" s="6">
        <v>0</v>
      </c>
      <c r="S243" s="6">
        <v>-26590.760019199275</v>
      </c>
      <c r="T243" s="6">
        <f t="shared" si="68"/>
        <v>-46421.720019199704</v>
      </c>
      <c r="V243" s="6">
        <v>4692521.8306634994</v>
      </c>
      <c r="W243" s="6">
        <f t="shared" si="69"/>
        <v>-19830.960000000894</v>
      </c>
      <c r="X243" s="10">
        <f t="shared" si="70"/>
        <v>-4.2082927320916249E-3</v>
      </c>
      <c r="Y243" s="6">
        <v>-19830.960000000428</v>
      </c>
      <c r="Z243" s="6">
        <v>0</v>
      </c>
      <c r="AA243" s="6">
        <v>0</v>
      </c>
      <c r="AB243" s="6">
        <v>0</v>
      </c>
      <c r="AC243" s="6">
        <f t="shared" si="71"/>
        <v>-19830.960000000428</v>
      </c>
      <c r="AE243" s="6">
        <v>4572456.7783355024</v>
      </c>
      <c r="AF243" s="6">
        <f t="shared" si="59"/>
        <v>93474.29230879806</v>
      </c>
      <c r="AG243" s="10">
        <f t="shared" si="56"/>
        <v>2.0442903419379117E-2</v>
      </c>
      <c r="AI243" s="6">
        <f t="shared" si="60"/>
        <v>4572456.7783355024</v>
      </c>
      <c r="AJ243" s="6">
        <f t="shared" si="61"/>
        <v>120065.05232799705</v>
      </c>
      <c r="AK243" s="10">
        <f t="shared" si="57"/>
        <v>2.6258324167627009E-2</v>
      </c>
      <c r="AM243" s="6">
        <f t="shared" si="62"/>
        <v>4572456.7783355024</v>
      </c>
      <c r="AN243" s="6">
        <f t="shared" si="63"/>
        <v>139896.01232799795</v>
      </c>
      <c r="AO243" s="10">
        <f t="shared" si="58"/>
        <v>3.059537117788216E-2</v>
      </c>
    </row>
    <row r="244" spans="1:41" x14ac:dyDescent="0.3">
      <c r="A244" s="3"/>
      <c r="B244" s="3" t="str">
        <f t="shared" si="64"/>
        <v>4032</v>
      </c>
      <c r="C244" s="3">
        <v>137828</v>
      </c>
      <c r="D244" s="3">
        <v>8554032</v>
      </c>
      <c r="E244" s="4" t="s">
        <v>253</v>
      </c>
      <c r="F244" s="4" t="s">
        <v>89</v>
      </c>
      <c r="G244" s="6">
        <v>776</v>
      </c>
      <c r="H244" s="6">
        <v>267910.00000000017</v>
      </c>
      <c r="I244" s="6">
        <v>4354990.7400837857</v>
      </c>
      <c r="J244" s="6">
        <v>4334346.3400837854</v>
      </c>
      <c r="K244" s="10">
        <f t="shared" si="65"/>
        <v>6.1517926441066517E-2</v>
      </c>
      <c r="M244" s="6">
        <v>4302731.0547038997</v>
      </c>
      <c r="N244" s="6">
        <f t="shared" si="66"/>
        <v>-31615.285379885696</v>
      </c>
      <c r="O244" s="10">
        <f t="shared" si="67"/>
        <v>-7.294129933159553E-3</v>
      </c>
      <c r="P244" s="6">
        <v>-18345.600000000093</v>
      </c>
      <c r="Q244" s="6">
        <v>0</v>
      </c>
      <c r="R244" s="6">
        <v>0</v>
      </c>
      <c r="S244" s="6">
        <v>-13269.685379886509</v>
      </c>
      <c r="T244" s="6">
        <f t="shared" si="68"/>
        <v>-31615.285379886602</v>
      </c>
      <c r="V244" s="6">
        <v>4316000.7400837857</v>
      </c>
      <c r="W244" s="6">
        <f t="shared" si="69"/>
        <v>-18345.599999999627</v>
      </c>
      <c r="X244" s="10">
        <f t="shared" si="70"/>
        <v>-4.2326105392964507E-3</v>
      </c>
      <c r="Y244" s="6">
        <v>-18345.600000000093</v>
      </c>
      <c r="Z244" s="6">
        <v>0</v>
      </c>
      <c r="AA244" s="6">
        <v>0</v>
      </c>
      <c r="AB244" s="6">
        <v>0</v>
      </c>
      <c r="AC244" s="6">
        <f t="shared" si="71"/>
        <v>-18345.600000000093</v>
      </c>
      <c r="AE244" s="6">
        <v>4216727.0859054578</v>
      </c>
      <c r="AF244" s="6">
        <f t="shared" si="59"/>
        <v>86003.968798441812</v>
      </c>
      <c r="AG244" s="10">
        <f t="shared" si="56"/>
        <v>2.0395905887747104E-2</v>
      </c>
      <c r="AI244" s="6">
        <f t="shared" si="60"/>
        <v>4216727.0859054578</v>
      </c>
      <c r="AJ244" s="6">
        <f t="shared" si="61"/>
        <v>99273.654178327881</v>
      </c>
      <c r="AK244" s="10">
        <f t="shared" si="57"/>
        <v>2.3542821756274711E-2</v>
      </c>
      <c r="AM244" s="6">
        <f t="shared" si="62"/>
        <v>4216727.0859054578</v>
      </c>
      <c r="AN244" s="6">
        <f t="shared" si="63"/>
        <v>117619.25417832751</v>
      </c>
      <c r="AO244" s="10">
        <f t="shared" si="58"/>
        <v>2.78934945947708E-2</v>
      </c>
    </row>
    <row r="245" spans="1:41" x14ac:dyDescent="0.3">
      <c r="A245" s="3"/>
      <c r="B245" s="3" t="str">
        <f t="shared" si="64"/>
        <v>4601</v>
      </c>
      <c r="C245" s="3">
        <v>138298</v>
      </c>
      <c r="D245" s="3">
        <v>8554601</v>
      </c>
      <c r="E245" s="4" t="s">
        <v>271</v>
      </c>
      <c r="F245" s="4" t="s">
        <v>89</v>
      </c>
      <c r="G245" s="6">
        <v>1075</v>
      </c>
      <c r="H245" s="6">
        <v>364500.00000000006</v>
      </c>
      <c r="I245" s="6">
        <v>5988898.9090764867</v>
      </c>
      <c r="J245" s="6">
        <v>5965030.9090764867</v>
      </c>
      <c r="K245" s="10">
        <f t="shared" si="65"/>
        <v>6.086260688881915E-2</v>
      </c>
      <c r="M245" s="6">
        <v>5939446.0690764869</v>
      </c>
      <c r="N245" s="6">
        <f t="shared" si="66"/>
        <v>-25584.839999999851</v>
      </c>
      <c r="O245" s="10">
        <f t="shared" si="67"/>
        <v>-4.289137875391316E-3</v>
      </c>
      <c r="P245" s="6">
        <v>-25584.839999999851</v>
      </c>
      <c r="Q245" s="6">
        <v>0</v>
      </c>
      <c r="R245" s="6">
        <v>0</v>
      </c>
      <c r="S245" s="6">
        <v>0</v>
      </c>
      <c r="T245" s="6">
        <f t="shared" si="68"/>
        <v>-25584.839999999851</v>
      </c>
      <c r="V245" s="6">
        <v>5939446.0690764869</v>
      </c>
      <c r="W245" s="6">
        <f t="shared" si="69"/>
        <v>-25584.839999999851</v>
      </c>
      <c r="X245" s="10">
        <f t="shared" si="70"/>
        <v>-4.289137875391316E-3</v>
      </c>
      <c r="Y245" s="6">
        <v>-25584.839999999851</v>
      </c>
      <c r="Z245" s="6">
        <v>0</v>
      </c>
      <c r="AA245" s="6">
        <v>0</v>
      </c>
      <c r="AB245" s="6">
        <v>0</v>
      </c>
      <c r="AC245" s="6">
        <f t="shared" si="71"/>
        <v>-25584.839999999851</v>
      </c>
      <c r="AE245" s="6">
        <v>5821125</v>
      </c>
      <c r="AF245" s="6">
        <f t="shared" si="59"/>
        <v>118321.06907648686</v>
      </c>
      <c r="AG245" s="10">
        <f t="shared" si="56"/>
        <v>2.0326151573190211E-2</v>
      </c>
      <c r="AI245" s="6">
        <f t="shared" si="60"/>
        <v>5821125</v>
      </c>
      <c r="AJ245" s="6">
        <f t="shared" si="61"/>
        <v>118321.06907648686</v>
      </c>
      <c r="AK245" s="10">
        <f t="shared" si="57"/>
        <v>2.0326151573190211E-2</v>
      </c>
      <c r="AM245" s="6">
        <f t="shared" si="62"/>
        <v>5821125</v>
      </c>
      <c r="AN245" s="6">
        <f t="shared" si="63"/>
        <v>143905.90907648671</v>
      </c>
      <c r="AO245" s="10">
        <f t="shared" si="58"/>
        <v>2.4721322609716628E-2</v>
      </c>
    </row>
    <row r="246" spans="1:41" x14ac:dyDescent="0.3">
      <c r="A246" s="3"/>
      <c r="B246" s="3" t="str">
        <f t="shared" si="64"/>
        <v>5400</v>
      </c>
      <c r="C246" s="3">
        <v>138628</v>
      </c>
      <c r="D246" s="3">
        <v>8555400</v>
      </c>
      <c r="E246" s="4" t="s">
        <v>273</v>
      </c>
      <c r="F246" s="4" t="s">
        <v>89</v>
      </c>
      <c r="G246" s="6">
        <v>771</v>
      </c>
      <c r="H246" s="6">
        <v>261830</v>
      </c>
      <c r="I246" s="6">
        <v>4345099.7592968391</v>
      </c>
      <c r="J246" s="6">
        <v>4322002.5592968389</v>
      </c>
      <c r="K246" s="10">
        <f t="shared" si="65"/>
        <v>6.0258685531853373E-2</v>
      </c>
      <c r="M246" s="6">
        <v>4303776.1192968376</v>
      </c>
      <c r="N246" s="6">
        <f t="shared" si="66"/>
        <v>-18226.440000001341</v>
      </c>
      <c r="O246" s="10">
        <f t="shared" si="67"/>
        <v>-4.2171284606936149E-3</v>
      </c>
      <c r="P246" s="6">
        <v>-18226.44000000041</v>
      </c>
      <c r="Q246" s="6">
        <v>0</v>
      </c>
      <c r="R246" s="6">
        <v>0</v>
      </c>
      <c r="S246" s="6">
        <v>0</v>
      </c>
      <c r="T246" s="6">
        <f t="shared" si="68"/>
        <v>-18226.44000000041</v>
      </c>
      <c r="V246" s="6">
        <v>4303776.1192968376</v>
      </c>
      <c r="W246" s="6">
        <f t="shared" si="69"/>
        <v>-18226.440000001341</v>
      </c>
      <c r="X246" s="10">
        <f t="shared" si="70"/>
        <v>-4.2171284606936149E-3</v>
      </c>
      <c r="Y246" s="6">
        <v>-18226.44000000041</v>
      </c>
      <c r="Z246" s="6">
        <v>0</v>
      </c>
      <c r="AA246" s="6">
        <v>0</v>
      </c>
      <c r="AB246" s="6">
        <v>0</v>
      </c>
      <c r="AC246" s="6">
        <f t="shared" si="71"/>
        <v>-18226.44000000041</v>
      </c>
      <c r="AE246" s="6">
        <v>4220444.8908641906</v>
      </c>
      <c r="AF246" s="6">
        <f t="shared" si="59"/>
        <v>83331.228432646953</v>
      </c>
      <c r="AG246" s="10">
        <f t="shared" si="56"/>
        <v>1.9744655027490197E-2</v>
      </c>
      <c r="AI246" s="6">
        <f t="shared" si="60"/>
        <v>4220444.8908641906</v>
      </c>
      <c r="AJ246" s="6">
        <f t="shared" si="61"/>
        <v>83331.228432646953</v>
      </c>
      <c r="AK246" s="10">
        <f t="shared" si="57"/>
        <v>1.9744655027490197E-2</v>
      </c>
      <c r="AM246" s="6">
        <f t="shared" si="62"/>
        <v>4220444.8908641906</v>
      </c>
      <c r="AN246" s="6">
        <f t="shared" si="63"/>
        <v>101557.66843264829</v>
      </c>
      <c r="AO246" s="10">
        <f t="shared" si="58"/>
        <v>2.4063261352490508E-2</v>
      </c>
    </row>
    <row r="247" spans="1:41" x14ac:dyDescent="0.3">
      <c r="A247" s="3"/>
      <c r="B247" s="3" t="str">
        <f t="shared" si="64"/>
        <v>4505</v>
      </c>
      <c r="C247" s="3">
        <v>137640</v>
      </c>
      <c r="D247" s="3">
        <v>8554505</v>
      </c>
      <c r="E247" s="4" t="s">
        <v>268</v>
      </c>
      <c r="F247" s="4" t="s">
        <v>89</v>
      </c>
      <c r="G247" s="6">
        <v>1218</v>
      </c>
      <c r="H247" s="6">
        <v>409955.00000000012</v>
      </c>
      <c r="I247" s="6">
        <v>6822955.53066721</v>
      </c>
      <c r="J247" s="6">
        <v>6780287.03066721</v>
      </c>
      <c r="K247" s="10">
        <f t="shared" si="65"/>
        <v>6.0084665385458112E-2</v>
      </c>
      <c r="M247" s="6">
        <v>6731427.5700000003</v>
      </c>
      <c r="N247" s="6">
        <f t="shared" si="66"/>
        <v>-48859.4606672097</v>
      </c>
      <c r="O247" s="10">
        <f t="shared" si="67"/>
        <v>-7.2061050581219586E-3</v>
      </c>
      <c r="P247" s="6">
        <v>-29000.88000000082</v>
      </c>
      <c r="Q247" s="6">
        <v>0</v>
      </c>
      <c r="R247" s="6">
        <v>0</v>
      </c>
      <c r="S247" s="6">
        <v>-19858.580667209277</v>
      </c>
      <c r="T247" s="6">
        <f t="shared" si="68"/>
        <v>-48859.460667210093</v>
      </c>
      <c r="V247" s="6">
        <v>6751286.1506672092</v>
      </c>
      <c r="W247" s="6">
        <f t="shared" si="69"/>
        <v>-29000.88000000082</v>
      </c>
      <c r="X247" s="10">
        <f t="shared" si="70"/>
        <v>-4.2772348528653673E-3</v>
      </c>
      <c r="Y247" s="6">
        <v>-29000.88000000082</v>
      </c>
      <c r="Z247" s="6">
        <v>0</v>
      </c>
      <c r="AA247" s="6">
        <v>0</v>
      </c>
      <c r="AB247" s="6">
        <v>0</v>
      </c>
      <c r="AC247" s="6">
        <f t="shared" si="71"/>
        <v>-29000.88000000082</v>
      </c>
      <c r="AE247" s="6">
        <v>6595470</v>
      </c>
      <c r="AF247" s="6">
        <f t="shared" si="59"/>
        <v>135957.5700000003</v>
      </c>
      <c r="AG247" s="10">
        <f t="shared" si="56"/>
        <v>2.0613780367434057E-2</v>
      </c>
      <c r="AI247" s="6">
        <f t="shared" si="60"/>
        <v>6595470</v>
      </c>
      <c r="AJ247" s="6">
        <f t="shared" si="61"/>
        <v>155816.15066720918</v>
      </c>
      <c r="AK247" s="10">
        <f t="shared" si="57"/>
        <v>2.3624722827517854E-2</v>
      </c>
      <c r="AM247" s="6">
        <f t="shared" si="62"/>
        <v>6595470</v>
      </c>
      <c r="AN247" s="6">
        <f t="shared" si="63"/>
        <v>184817.03066721</v>
      </c>
      <c r="AO247" s="10">
        <f t="shared" si="58"/>
        <v>2.8021813557973882E-2</v>
      </c>
    </row>
    <row r="248" spans="1:41" x14ac:dyDescent="0.3">
      <c r="A248" s="3"/>
      <c r="B248" s="3" t="str">
        <f t="shared" si="64"/>
        <v>4012</v>
      </c>
      <c r="C248" s="3">
        <v>138721</v>
      </c>
      <c r="D248" s="3">
        <v>8554012</v>
      </c>
      <c r="E248" s="4" t="s">
        <v>238</v>
      </c>
      <c r="F248" s="4" t="s">
        <v>89</v>
      </c>
      <c r="G248" s="6">
        <v>568</v>
      </c>
      <c r="H248" s="6">
        <v>182659.99999999991</v>
      </c>
      <c r="I248" s="6">
        <v>3085892.4577963511</v>
      </c>
      <c r="J248" s="6">
        <v>3065145.857796351</v>
      </c>
      <c r="K248" s="10">
        <f t="shared" si="65"/>
        <v>5.9191952570647327E-2</v>
      </c>
      <c r="M248" s="6">
        <v>3024797.7071935995</v>
      </c>
      <c r="N248" s="6">
        <f t="shared" si="66"/>
        <v>-40348.150602751411</v>
      </c>
      <c r="O248" s="10">
        <f t="shared" si="67"/>
        <v>-1.3163533637436498E-2</v>
      </c>
      <c r="P248" s="6">
        <v>-12882.240000000224</v>
      </c>
      <c r="Q248" s="6">
        <v>0</v>
      </c>
      <c r="R248" s="6">
        <v>0</v>
      </c>
      <c r="S248" s="6">
        <v>-27465.910602751163</v>
      </c>
      <c r="T248" s="6">
        <f t="shared" si="68"/>
        <v>-40348.150602751382</v>
      </c>
      <c r="V248" s="6">
        <v>3052263.6177963507</v>
      </c>
      <c r="W248" s="6">
        <f t="shared" si="69"/>
        <v>-12882.240000000224</v>
      </c>
      <c r="X248" s="10">
        <f t="shared" si="70"/>
        <v>-4.2028146775572213E-3</v>
      </c>
      <c r="Y248" s="6">
        <v>-12882.240000000224</v>
      </c>
      <c r="Z248" s="6">
        <v>0</v>
      </c>
      <c r="AA248" s="6">
        <v>0</v>
      </c>
      <c r="AB248" s="6">
        <v>0</v>
      </c>
      <c r="AC248" s="6">
        <f t="shared" si="71"/>
        <v>-12882.240000000224</v>
      </c>
      <c r="AE248" s="6">
        <v>2965078.3615786457</v>
      </c>
      <c r="AF248" s="6">
        <f t="shared" si="59"/>
        <v>59719.345614953898</v>
      </c>
      <c r="AG248" s="10">
        <f t="shared" si="56"/>
        <v>2.0140899609532935E-2</v>
      </c>
      <c r="AI248" s="6">
        <f t="shared" si="60"/>
        <v>2965078.3615786457</v>
      </c>
      <c r="AJ248" s="6">
        <f t="shared" si="61"/>
        <v>87185.256217705086</v>
      </c>
      <c r="AK248" s="10">
        <f t="shared" si="57"/>
        <v>2.9404031052753202E-2</v>
      </c>
      <c r="AM248" s="6">
        <f t="shared" si="62"/>
        <v>2965078.3615786457</v>
      </c>
      <c r="AN248" s="6">
        <f t="shared" si="63"/>
        <v>100067.49621770531</v>
      </c>
      <c r="AO248" s="10">
        <f t="shared" si="58"/>
        <v>3.3748685199816469E-2</v>
      </c>
    </row>
    <row r="249" spans="1:41" x14ac:dyDescent="0.3">
      <c r="A249" s="3">
        <v>4013</v>
      </c>
      <c r="B249" s="3" t="str">
        <f t="shared" si="64"/>
        <v>4040</v>
      </c>
      <c r="C249" s="3">
        <v>141682</v>
      </c>
      <c r="D249" s="3">
        <v>8554040</v>
      </c>
      <c r="E249" s="4" t="s">
        <v>239</v>
      </c>
      <c r="F249" s="4" t="s">
        <v>89</v>
      </c>
      <c r="G249" s="6">
        <v>825.8</v>
      </c>
      <c r="H249" s="6">
        <v>278999.46150314703</v>
      </c>
      <c r="I249" s="6">
        <v>4767923.3095970582</v>
      </c>
      <c r="J249" s="6">
        <v>4730620.3095970582</v>
      </c>
      <c r="K249" s="10">
        <f t="shared" si="65"/>
        <v>5.8515928924772399E-2</v>
      </c>
      <c r="M249" s="6">
        <v>4698407.2171150995</v>
      </c>
      <c r="N249" s="6">
        <f t="shared" si="66"/>
        <v>-32213.09248195868</v>
      </c>
      <c r="O249" s="10">
        <f t="shared" si="67"/>
        <v>-6.8094859392134359E-3</v>
      </c>
      <c r="P249" s="6">
        <v>-19638.64800000051</v>
      </c>
      <c r="Q249" s="6">
        <v>0</v>
      </c>
      <c r="R249" s="6">
        <v>0</v>
      </c>
      <c r="S249" s="6">
        <v>-12574.444481958426</v>
      </c>
      <c r="T249" s="6">
        <f t="shared" si="68"/>
        <v>-32213.092481958935</v>
      </c>
      <c r="V249" s="6">
        <v>4710981.6615970582</v>
      </c>
      <c r="W249" s="6">
        <f t="shared" si="69"/>
        <v>-19638.648000000045</v>
      </c>
      <c r="X249" s="10">
        <f t="shared" si="70"/>
        <v>-4.1513896095526663E-3</v>
      </c>
      <c r="Y249" s="6">
        <v>-19638.64800000051</v>
      </c>
      <c r="Z249" s="6">
        <v>0</v>
      </c>
      <c r="AA249" s="6">
        <v>0</v>
      </c>
      <c r="AB249" s="6">
        <v>0</v>
      </c>
      <c r="AC249" s="6">
        <f t="shared" si="71"/>
        <v>-19638.64800000051</v>
      </c>
      <c r="AE249" s="6">
        <v>4604264.9530887492</v>
      </c>
      <c r="AF249" s="6">
        <f t="shared" si="59"/>
        <v>94142.264026350342</v>
      </c>
      <c r="AG249" s="10">
        <f t="shared" si="56"/>
        <v>2.0446752084324653E-2</v>
      </c>
      <c r="AI249" s="6">
        <f t="shared" si="60"/>
        <v>4604264.9530887492</v>
      </c>
      <c r="AJ249" s="6">
        <f t="shared" si="61"/>
        <v>106716.70850830898</v>
      </c>
      <c r="AK249" s="10">
        <f t="shared" si="57"/>
        <v>2.3177794847952567E-2</v>
      </c>
      <c r="AM249" s="6">
        <f t="shared" si="62"/>
        <v>4604264.9530887492</v>
      </c>
      <c r="AN249" s="6">
        <f t="shared" si="63"/>
        <v>126355.35650830902</v>
      </c>
      <c r="AO249" s="10">
        <f t="shared" si="58"/>
        <v>2.7443111505462806E-2</v>
      </c>
    </row>
    <row r="250" spans="1:41" x14ac:dyDescent="0.3">
      <c r="A250" s="3"/>
      <c r="B250" s="3" t="str">
        <f t="shared" si="64"/>
        <v>4022</v>
      </c>
      <c r="C250" s="3">
        <v>138079</v>
      </c>
      <c r="D250" s="3">
        <v>8554022</v>
      </c>
      <c r="E250" s="4" t="s">
        <v>246</v>
      </c>
      <c r="F250" s="4" t="s">
        <v>89</v>
      </c>
      <c r="G250" s="6">
        <v>820</v>
      </c>
      <c r="H250" s="6">
        <v>259969.99999999988</v>
      </c>
      <c r="I250" s="6">
        <v>4615799.8687976403</v>
      </c>
      <c r="J250" s="6">
        <v>4594440.0687976405</v>
      </c>
      <c r="K250" s="10">
        <f t="shared" si="65"/>
        <v>5.6321765975464379E-2</v>
      </c>
      <c r="M250" s="6">
        <v>4563253.0637579001</v>
      </c>
      <c r="N250" s="6">
        <f t="shared" si="66"/>
        <v>-31187.005039740354</v>
      </c>
      <c r="O250" s="10">
        <f t="shared" si="67"/>
        <v>-6.7879882146121796E-3</v>
      </c>
      <c r="P250" s="6">
        <v>-19516.320000000298</v>
      </c>
      <c r="Q250" s="6">
        <v>0</v>
      </c>
      <c r="R250" s="6">
        <v>0</v>
      </c>
      <c r="S250" s="6">
        <v>-11670.685039740125</v>
      </c>
      <c r="T250" s="6">
        <f t="shared" si="68"/>
        <v>-31187.005039740423</v>
      </c>
      <c r="V250" s="6">
        <v>4574923.7487976402</v>
      </c>
      <c r="W250" s="6">
        <f t="shared" si="69"/>
        <v>-19516.320000000298</v>
      </c>
      <c r="X250" s="10">
        <f t="shared" si="70"/>
        <v>-4.247812509851216E-3</v>
      </c>
      <c r="Y250" s="6">
        <v>-19516.320000000298</v>
      </c>
      <c r="Z250" s="6">
        <v>0</v>
      </c>
      <c r="AA250" s="6">
        <v>0</v>
      </c>
      <c r="AB250" s="6">
        <v>0</v>
      </c>
      <c r="AC250" s="6">
        <f t="shared" si="71"/>
        <v>-19516.320000000298</v>
      </c>
      <c r="AE250" s="6">
        <v>4471890.659903422</v>
      </c>
      <c r="AF250" s="6">
        <f t="shared" si="59"/>
        <v>91362.403854478151</v>
      </c>
      <c r="AG250" s="10">
        <f t="shared" si="56"/>
        <v>2.0430375159586588E-2</v>
      </c>
      <c r="AI250" s="6">
        <f t="shared" si="60"/>
        <v>4471890.659903422</v>
      </c>
      <c r="AJ250" s="6">
        <f t="shared" si="61"/>
        <v>103033.08889421821</v>
      </c>
      <c r="AK250" s="10">
        <f t="shared" si="57"/>
        <v>2.3040162814813407E-2</v>
      </c>
      <c r="AM250" s="6">
        <f t="shared" si="62"/>
        <v>4471890.659903422</v>
      </c>
      <c r="AN250" s="6">
        <f t="shared" si="63"/>
        <v>122549.4088942185</v>
      </c>
      <c r="AO250" s="10">
        <f t="shared" si="58"/>
        <v>2.7404384009886585E-2</v>
      </c>
    </row>
    <row r="251" spans="1:41" x14ac:dyDescent="0.3">
      <c r="A251" s="3"/>
      <c r="B251" s="3" t="str">
        <f t="shared" si="64"/>
        <v>4056</v>
      </c>
      <c r="C251" s="3">
        <v>120274</v>
      </c>
      <c r="D251" s="3">
        <v>8554056</v>
      </c>
      <c r="E251" s="4" t="s">
        <v>88</v>
      </c>
      <c r="F251" s="4" t="s">
        <v>89</v>
      </c>
      <c r="G251" s="6">
        <v>730.8</v>
      </c>
      <c r="H251" s="6">
        <v>234245.3603721312</v>
      </c>
      <c r="I251" s="6">
        <v>4300169.7184083201</v>
      </c>
      <c r="J251" s="6">
        <v>4158367.2184083201</v>
      </c>
      <c r="K251" s="10">
        <f t="shared" si="65"/>
        <v>5.4473515166009678E-2</v>
      </c>
      <c r="M251" s="6">
        <v>4131896.8451343998</v>
      </c>
      <c r="N251" s="6">
        <f t="shared" si="66"/>
        <v>-26470.373273920268</v>
      </c>
      <c r="O251" s="10">
        <f t="shared" si="67"/>
        <v>-6.365568956185696E-3</v>
      </c>
      <c r="P251" s="6">
        <v>-17305.488000000361</v>
      </c>
      <c r="Q251" s="6">
        <v>0</v>
      </c>
      <c r="R251" s="6">
        <v>0</v>
      </c>
      <c r="S251" s="6">
        <v>-9164.885273920092</v>
      </c>
      <c r="T251" s="6">
        <f t="shared" si="68"/>
        <v>-26470.373273920453</v>
      </c>
      <c r="V251" s="6">
        <v>4141061.7304083202</v>
      </c>
      <c r="W251" s="6">
        <f t="shared" si="69"/>
        <v>-17305.487999999896</v>
      </c>
      <c r="X251" s="10">
        <f t="shared" si="70"/>
        <v>-4.1616064890545772E-3</v>
      </c>
      <c r="Y251" s="6">
        <v>-17305.488000000361</v>
      </c>
      <c r="Z251" s="6">
        <v>0</v>
      </c>
      <c r="AA251" s="6">
        <v>0</v>
      </c>
      <c r="AB251" s="6">
        <v>0</v>
      </c>
      <c r="AC251" s="6">
        <f t="shared" si="71"/>
        <v>-17305.488000000361</v>
      </c>
      <c r="AE251" s="6">
        <v>4049406.6063635722</v>
      </c>
      <c r="AF251" s="6">
        <f t="shared" si="59"/>
        <v>82490.238770827651</v>
      </c>
      <c r="AG251" s="10">
        <f t="shared" si="56"/>
        <v>2.0370944878984412E-2</v>
      </c>
      <c r="AI251" s="6">
        <f t="shared" si="60"/>
        <v>4049406.6063635722</v>
      </c>
      <c r="AJ251" s="6">
        <f t="shared" si="61"/>
        <v>91655.124044748023</v>
      </c>
      <c r="AK251" s="10">
        <f t="shared" si="57"/>
        <v>2.263421112138099E-2</v>
      </c>
      <c r="AM251" s="6">
        <f t="shared" si="62"/>
        <v>4049406.6063635722</v>
      </c>
      <c r="AN251" s="6">
        <f t="shared" si="63"/>
        <v>108960.61204474792</v>
      </c>
      <c r="AO251" s="10">
        <f t="shared" si="58"/>
        <v>2.6907797274177952E-2</v>
      </c>
    </row>
    <row r="252" spans="1:41" x14ac:dyDescent="0.3">
      <c r="A252" s="3"/>
      <c r="B252" s="3" t="str">
        <f t="shared" si="64"/>
        <v>4044</v>
      </c>
      <c r="C252" s="3">
        <v>137617</v>
      </c>
      <c r="D252" s="3">
        <v>8554044</v>
      </c>
      <c r="E252" s="4" t="s">
        <v>258</v>
      </c>
      <c r="F252" s="4" t="s">
        <v>89</v>
      </c>
      <c r="G252" s="6">
        <v>1189</v>
      </c>
      <c r="H252" s="6">
        <v>353030.00000000023</v>
      </c>
      <c r="I252" s="6">
        <v>6607805.5</v>
      </c>
      <c r="J252" s="6">
        <v>6569225</v>
      </c>
      <c r="K252" s="10">
        <f t="shared" si="65"/>
        <v>5.3426209351955085E-2</v>
      </c>
      <c r="M252" s="6">
        <v>6569225</v>
      </c>
      <c r="N252" s="6">
        <f t="shared" si="66"/>
        <v>0</v>
      </c>
      <c r="O252" s="10">
        <f t="shared" si="67"/>
        <v>0</v>
      </c>
      <c r="P252" s="6">
        <v>-28337.400000000373</v>
      </c>
      <c r="Q252" s="6">
        <v>28337.400000000373</v>
      </c>
      <c r="R252" s="6">
        <v>0</v>
      </c>
      <c r="S252" s="6">
        <v>0</v>
      </c>
      <c r="T252" s="6">
        <f t="shared" si="68"/>
        <v>0</v>
      </c>
      <c r="V252" s="6">
        <v>6552143.4299999997</v>
      </c>
      <c r="W252" s="6">
        <f t="shared" si="69"/>
        <v>-17081.570000000298</v>
      </c>
      <c r="X252" s="10">
        <f t="shared" si="70"/>
        <v>-2.6002412765585435E-3</v>
      </c>
      <c r="Y252" s="6">
        <v>-28337.400000000373</v>
      </c>
      <c r="Z252" s="6">
        <v>-4508.7249999996275</v>
      </c>
      <c r="AA252" s="6">
        <v>15764.555000000002</v>
      </c>
      <c r="AB252" s="6">
        <v>0</v>
      </c>
      <c r="AC252" s="6">
        <f t="shared" si="71"/>
        <v>-17081.57</v>
      </c>
      <c r="AE252" s="6">
        <v>6438435</v>
      </c>
      <c r="AF252" s="6">
        <f t="shared" si="59"/>
        <v>130790</v>
      </c>
      <c r="AG252" s="10">
        <f t="shared" si="56"/>
        <v>2.0313942751615882E-2</v>
      </c>
      <c r="AI252" s="6">
        <f t="shared" si="60"/>
        <v>6438435</v>
      </c>
      <c r="AJ252" s="6">
        <f t="shared" si="61"/>
        <v>113708.4299999997</v>
      </c>
      <c r="AK252" s="10">
        <f t="shared" si="57"/>
        <v>1.7660880322624941E-2</v>
      </c>
      <c r="AM252" s="6">
        <f t="shared" si="62"/>
        <v>6438435</v>
      </c>
      <c r="AN252" s="6">
        <f t="shared" si="63"/>
        <v>130790</v>
      </c>
      <c r="AO252" s="10">
        <f t="shared" si="58"/>
        <v>2.0313942751615882E-2</v>
      </c>
    </row>
    <row r="253" spans="1:41" x14ac:dyDescent="0.3">
      <c r="A253" s="3"/>
      <c r="B253" s="3" t="str">
        <f t="shared" si="64"/>
        <v>4028</v>
      </c>
      <c r="C253" s="3">
        <v>138350</v>
      </c>
      <c r="D253" s="3">
        <v>8554028</v>
      </c>
      <c r="E253" s="4" t="s">
        <v>250</v>
      </c>
      <c r="F253" s="4" t="s">
        <v>89</v>
      </c>
      <c r="G253" s="6">
        <v>958</v>
      </c>
      <c r="H253" s="6">
        <v>270695</v>
      </c>
      <c r="I253" s="6">
        <v>5120469.5999999996</v>
      </c>
      <c r="J253" s="6">
        <v>5097518</v>
      </c>
      <c r="K253" s="10">
        <f t="shared" si="65"/>
        <v>5.2865268451159249E-2</v>
      </c>
      <c r="M253" s="6">
        <v>5097518</v>
      </c>
      <c r="N253" s="6">
        <f t="shared" si="66"/>
        <v>0</v>
      </c>
      <c r="O253" s="10">
        <f t="shared" si="67"/>
        <v>0</v>
      </c>
      <c r="P253" s="6">
        <v>-21727.44000000041</v>
      </c>
      <c r="Q253" s="6">
        <v>21727.44000000041</v>
      </c>
      <c r="R253" s="6">
        <v>0</v>
      </c>
      <c r="S253" s="6">
        <v>0</v>
      </c>
      <c r="T253" s="6">
        <f t="shared" si="68"/>
        <v>0</v>
      </c>
      <c r="V253" s="6">
        <v>5083714.0600000005</v>
      </c>
      <c r="W253" s="6">
        <f t="shared" si="69"/>
        <v>-13803.939999999478</v>
      </c>
      <c r="X253" s="10">
        <f t="shared" si="70"/>
        <v>-2.7079727820479454E-3</v>
      </c>
      <c r="Y253" s="6">
        <v>-21727.44000000041</v>
      </c>
      <c r="Z253" s="6">
        <v>-338.50820200424641</v>
      </c>
      <c r="AA253" s="6">
        <v>8262.0082020047794</v>
      </c>
      <c r="AB253" s="6">
        <v>0</v>
      </c>
      <c r="AC253" s="6">
        <f t="shared" si="71"/>
        <v>-13803.939999999877</v>
      </c>
      <c r="AE253" s="6">
        <v>4995970</v>
      </c>
      <c r="AF253" s="6">
        <f t="shared" si="59"/>
        <v>101548</v>
      </c>
      <c r="AG253" s="10">
        <f t="shared" si="56"/>
        <v>2.0325982742090125E-2</v>
      </c>
      <c r="AI253" s="6">
        <f t="shared" si="60"/>
        <v>4995970</v>
      </c>
      <c r="AJ253" s="6">
        <f t="shared" si="61"/>
        <v>87744.060000000522</v>
      </c>
      <c r="AK253" s="10">
        <f t="shared" si="57"/>
        <v>1.7562967752008222E-2</v>
      </c>
      <c r="AM253" s="6">
        <f t="shared" si="62"/>
        <v>4995970</v>
      </c>
      <c r="AN253" s="6">
        <f t="shared" si="63"/>
        <v>101548</v>
      </c>
      <c r="AO253" s="10">
        <f t="shared" si="58"/>
        <v>2.0325982742090125E-2</v>
      </c>
    </row>
    <row r="254" spans="1:41" x14ac:dyDescent="0.3">
      <c r="A254" s="3"/>
      <c r="B254" s="3" t="str">
        <f t="shared" si="64"/>
        <v>4053</v>
      </c>
      <c r="C254" s="3">
        <v>137968</v>
      </c>
      <c r="D254" s="3">
        <v>8554053</v>
      </c>
      <c r="E254" s="4" t="s">
        <v>263</v>
      </c>
      <c r="F254" s="4" t="s">
        <v>89</v>
      </c>
      <c r="G254" s="6">
        <v>916</v>
      </c>
      <c r="H254" s="6">
        <v>265210.00000000023</v>
      </c>
      <c r="I254" s="6">
        <v>5169539.7247738028</v>
      </c>
      <c r="J254" s="6">
        <v>5153596.5247738026</v>
      </c>
      <c r="K254" s="10">
        <f t="shared" si="65"/>
        <v>5.1302439698653189E-2</v>
      </c>
      <c r="M254" s="6">
        <v>5105935.4106379999</v>
      </c>
      <c r="N254" s="6">
        <f t="shared" si="66"/>
        <v>-47661.114135802723</v>
      </c>
      <c r="O254" s="10">
        <f t="shared" si="67"/>
        <v>-9.2481267997390672E-3</v>
      </c>
      <c r="P254" s="6">
        <v>-21817.44000000041</v>
      </c>
      <c r="Q254" s="6">
        <v>0</v>
      </c>
      <c r="R254" s="6">
        <v>0</v>
      </c>
      <c r="S254" s="6">
        <v>-25843.674135803398</v>
      </c>
      <c r="T254" s="6">
        <f t="shared" si="68"/>
        <v>-47661.114135803808</v>
      </c>
      <c r="V254" s="6">
        <v>5131779.0847738031</v>
      </c>
      <c r="W254" s="6">
        <f t="shared" si="69"/>
        <v>-21817.439999999478</v>
      </c>
      <c r="X254" s="10">
        <f t="shared" si="70"/>
        <v>-4.2334396755976294E-3</v>
      </c>
      <c r="Y254" s="6">
        <v>-21817.44000000041</v>
      </c>
      <c r="Z254" s="6">
        <v>0</v>
      </c>
      <c r="AA254" s="6">
        <v>0</v>
      </c>
      <c r="AB254" s="6">
        <v>0</v>
      </c>
      <c r="AC254" s="6">
        <f t="shared" si="71"/>
        <v>-21817.44000000041</v>
      </c>
      <c r="AE254" s="6">
        <v>5003411.0779522955</v>
      </c>
      <c r="AF254" s="6">
        <f t="shared" si="59"/>
        <v>102524.33268570434</v>
      </c>
      <c r="AG254" s="10">
        <f t="shared" si="56"/>
        <v>2.0490887334339042E-2</v>
      </c>
      <c r="AI254" s="6">
        <f t="shared" si="60"/>
        <v>5003411.0779522955</v>
      </c>
      <c r="AJ254" s="6">
        <f t="shared" si="61"/>
        <v>128368.00682150759</v>
      </c>
      <c r="AK254" s="10">
        <f t="shared" si="57"/>
        <v>2.5656098374000423E-2</v>
      </c>
      <c r="AM254" s="6">
        <f t="shared" si="62"/>
        <v>5003411.0779522955</v>
      </c>
      <c r="AN254" s="6">
        <f t="shared" si="63"/>
        <v>150185.44682150707</v>
      </c>
      <c r="AO254" s="10">
        <f t="shared" si="58"/>
        <v>3.0016611563919753E-2</v>
      </c>
    </row>
    <row r="255" spans="1:41" x14ac:dyDescent="0.3">
      <c r="A255" s="3"/>
      <c r="B255" s="3" t="str">
        <f t="shared" si="64"/>
        <v>4043</v>
      </c>
      <c r="C255" s="3">
        <v>137120</v>
      </c>
      <c r="D255" s="3">
        <v>8554043</v>
      </c>
      <c r="E255" s="4" t="s">
        <v>257</v>
      </c>
      <c r="F255" s="4" t="s">
        <v>89</v>
      </c>
      <c r="G255" s="6">
        <v>870</v>
      </c>
      <c r="H255" s="6">
        <v>247284.99999999994</v>
      </c>
      <c r="I255" s="6">
        <v>4850820.1231995141</v>
      </c>
      <c r="J255" s="6">
        <v>4832015.3231995143</v>
      </c>
      <c r="K255" s="10">
        <f t="shared" si="65"/>
        <v>5.0977977686151588E-2</v>
      </c>
      <c r="M255" s="6">
        <v>4807434.75</v>
      </c>
      <c r="N255" s="6">
        <f t="shared" si="66"/>
        <v>-24580.5731995143</v>
      </c>
      <c r="O255" s="10">
        <f t="shared" si="67"/>
        <v>-5.0870230236021476E-3</v>
      </c>
      <c r="P255" s="6">
        <v>-20589.839999999851</v>
      </c>
      <c r="Q255" s="6">
        <v>0</v>
      </c>
      <c r="R255" s="6">
        <v>0</v>
      </c>
      <c r="S255" s="6">
        <v>-3990.7331995143204</v>
      </c>
      <c r="T255" s="6">
        <f t="shared" si="68"/>
        <v>-24580.573199514172</v>
      </c>
      <c r="V255" s="6">
        <v>4811425.4831995144</v>
      </c>
      <c r="W255" s="6">
        <f t="shared" si="69"/>
        <v>-20589.839999999851</v>
      </c>
      <c r="X255" s="10">
        <f t="shared" si="70"/>
        <v>-4.2611288712483446E-3</v>
      </c>
      <c r="Y255" s="6">
        <v>-20589.839999999851</v>
      </c>
      <c r="Z255" s="6">
        <v>0</v>
      </c>
      <c r="AA255" s="6">
        <v>0</v>
      </c>
      <c r="AB255" s="6">
        <v>0</v>
      </c>
      <c r="AC255" s="6">
        <f t="shared" si="71"/>
        <v>-20589.839999999851</v>
      </c>
      <c r="AE255" s="6">
        <v>4711050</v>
      </c>
      <c r="AF255" s="6">
        <f t="shared" si="59"/>
        <v>96384.75</v>
      </c>
      <c r="AG255" s="10">
        <f t="shared" si="56"/>
        <v>2.0459292514407618E-2</v>
      </c>
      <c r="AI255" s="6">
        <f t="shared" si="60"/>
        <v>4711050</v>
      </c>
      <c r="AJ255" s="6">
        <f t="shared" si="61"/>
        <v>100375.48319951445</v>
      </c>
      <c r="AK255" s="10">
        <f t="shared" si="57"/>
        <v>2.1306393096977204E-2</v>
      </c>
      <c r="AM255" s="6">
        <f t="shared" si="62"/>
        <v>4711050</v>
      </c>
      <c r="AN255" s="6">
        <f t="shared" si="63"/>
        <v>120965.3231995143</v>
      </c>
      <c r="AO255" s="10">
        <f t="shared" si="58"/>
        <v>2.5676934695983762E-2</v>
      </c>
    </row>
    <row r="256" spans="1:41" x14ac:dyDescent="0.3">
      <c r="A256" s="3"/>
      <c r="B256" s="3" t="str">
        <f t="shared" si="64"/>
        <v>4000</v>
      </c>
      <c r="C256" s="3">
        <v>137799</v>
      </c>
      <c r="D256" s="3">
        <v>8554000</v>
      </c>
      <c r="E256" s="4" t="s">
        <v>233</v>
      </c>
      <c r="F256" s="4" t="s">
        <v>89</v>
      </c>
      <c r="G256" s="6">
        <v>763</v>
      </c>
      <c r="H256" s="6">
        <v>214594.99999999985</v>
      </c>
      <c r="I256" s="6">
        <v>4238365.5999999996</v>
      </c>
      <c r="J256" s="6">
        <v>4215575</v>
      </c>
      <c r="K256" s="10">
        <f t="shared" si="65"/>
        <v>5.0631545329643077E-2</v>
      </c>
      <c r="M256" s="6">
        <v>4215575</v>
      </c>
      <c r="N256" s="6">
        <f t="shared" si="66"/>
        <v>0</v>
      </c>
      <c r="O256" s="10">
        <f t="shared" si="67"/>
        <v>0</v>
      </c>
      <c r="P256" s="6">
        <v>-18128.520000000484</v>
      </c>
      <c r="Q256" s="6">
        <v>18128.52000000095</v>
      </c>
      <c r="R256" s="6">
        <v>0</v>
      </c>
      <c r="S256" s="6">
        <v>0</v>
      </c>
      <c r="T256" s="6">
        <f t="shared" si="68"/>
        <v>4.6566128730773926E-10</v>
      </c>
      <c r="V256" s="6">
        <v>4203831.21</v>
      </c>
      <c r="W256" s="6">
        <f t="shared" si="69"/>
        <v>-11743.790000000037</v>
      </c>
      <c r="X256" s="10">
        <f t="shared" si="70"/>
        <v>-2.7858097649786891E-3</v>
      </c>
      <c r="Y256" s="6">
        <v>-18128.520000000484</v>
      </c>
      <c r="Z256" s="6">
        <v>-2949.3549999990501</v>
      </c>
      <c r="AA256" s="6">
        <v>9334.0849999999973</v>
      </c>
      <c r="AB256" s="6">
        <v>0</v>
      </c>
      <c r="AC256" s="6">
        <f t="shared" si="71"/>
        <v>-11743.789999999537</v>
      </c>
      <c r="AE256" s="6">
        <v>4131645</v>
      </c>
      <c r="AF256" s="6">
        <f t="shared" si="59"/>
        <v>83930</v>
      </c>
      <c r="AG256" s="10">
        <f t="shared" si="56"/>
        <v>2.0313942751615882E-2</v>
      </c>
      <c r="AI256" s="6">
        <f t="shared" si="60"/>
        <v>4131645</v>
      </c>
      <c r="AJ256" s="6">
        <f t="shared" si="61"/>
        <v>72186.209999999963</v>
      </c>
      <c r="AK256" s="10">
        <f t="shared" si="57"/>
        <v>1.7471542206554523E-2</v>
      </c>
      <c r="AM256" s="6">
        <f t="shared" si="62"/>
        <v>4131645</v>
      </c>
      <c r="AN256" s="6">
        <f t="shared" si="63"/>
        <v>83930</v>
      </c>
      <c r="AO256" s="10">
        <f t="shared" si="58"/>
        <v>2.0313942751615882E-2</v>
      </c>
    </row>
    <row r="257" spans="1:41" x14ac:dyDescent="0.3">
      <c r="A257" s="3"/>
      <c r="B257" s="3" t="str">
        <f t="shared" si="64"/>
        <v>4048</v>
      </c>
      <c r="C257" s="3">
        <v>137969</v>
      </c>
      <c r="D257" s="3">
        <v>8554048</v>
      </c>
      <c r="E257" s="4" t="s">
        <v>260</v>
      </c>
      <c r="F257" s="4" t="s">
        <v>89</v>
      </c>
      <c r="G257" s="6">
        <v>1256</v>
      </c>
      <c r="H257" s="6">
        <v>326070</v>
      </c>
      <c r="I257" s="6">
        <v>6975681</v>
      </c>
      <c r="J257" s="6">
        <v>6939400</v>
      </c>
      <c r="K257" s="10">
        <f t="shared" si="65"/>
        <v>4.6743823291231348E-2</v>
      </c>
      <c r="M257" s="6">
        <v>6939400</v>
      </c>
      <c r="N257" s="6">
        <f t="shared" si="66"/>
        <v>0</v>
      </c>
      <c r="O257" s="10">
        <f t="shared" si="67"/>
        <v>0</v>
      </c>
      <c r="P257" s="6">
        <v>-29937.600000000559</v>
      </c>
      <c r="Q257" s="6">
        <v>29937.600000000559</v>
      </c>
      <c r="R257" s="6">
        <v>0</v>
      </c>
      <c r="S257" s="6">
        <v>0</v>
      </c>
      <c r="T257" s="6">
        <f t="shared" si="68"/>
        <v>0</v>
      </c>
      <c r="V257" s="6">
        <v>6921478.9199999999</v>
      </c>
      <c r="W257" s="6">
        <f t="shared" si="69"/>
        <v>-17921.080000000075</v>
      </c>
      <c r="X257" s="10">
        <f t="shared" si="70"/>
        <v>-2.5825114563218831E-3</v>
      </c>
      <c r="Y257" s="6">
        <v>-29937.600000000559</v>
      </c>
      <c r="Z257" s="6">
        <v>-4759.3999999994412</v>
      </c>
      <c r="AA257" s="6">
        <v>16775.919999999987</v>
      </c>
      <c r="AB257" s="6">
        <v>0</v>
      </c>
      <c r="AC257" s="6">
        <f t="shared" si="71"/>
        <v>-17921.080000000013</v>
      </c>
      <c r="AE257" s="6">
        <v>6801240</v>
      </c>
      <c r="AF257" s="6">
        <f t="shared" si="59"/>
        <v>138160</v>
      </c>
      <c r="AG257" s="10">
        <f t="shared" si="56"/>
        <v>2.0313942751615882E-2</v>
      </c>
      <c r="AI257" s="6">
        <f t="shared" si="60"/>
        <v>6801240</v>
      </c>
      <c r="AJ257" s="6">
        <f t="shared" si="61"/>
        <v>120238.91999999993</v>
      </c>
      <c r="AK257" s="10">
        <f t="shared" si="57"/>
        <v>1.7678970305414883E-2</v>
      </c>
      <c r="AM257" s="6">
        <f t="shared" si="62"/>
        <v>6801240</v>
      </c>
      <c r="AN257" s="6">
        <f t="shared" si="63"/>
        <v>138160</v>
      </c>
      <c r="AO257" s="10">
        <f t="shared" si="58"/>
        <v>2.0313942751615882E-2</v>
      </c>
    </row>
    <row r="258" spans="1:41" x14ac:dyDescent="0.3">
      <c r="A258" s="3"/>
      <c r="B258" s="3" t="str">
        <f t="shared" si="64"/>
        <v>4049</v>
      </c>
      <c r="C258" s="3">
        <v>137983</v>
      </c>
      <c r="D258" s="3">
        <v>8554049</v>
      </c>
      <c r="E258" s="4" t="s">
        <v>261</v>
      </c>
      <c r="F258" s="4" t="s">
        <v>89</v>
      </c>
      <c r="G258" s="6">
        <v>640</v>
      </c>
      <c r="H258" s="6">
        <v>166935</v>
      </c>
      <c r="I258" s="6">
        <v>3618543.3814224997</v>
      </c>
      <c r="J258" s="6">
        <v>3585583.8814224997</v>
      </c>
      <c r="K258" s="10">
        <f t="shared" si="65"/>
        <v>4.6133204000548843E-2</v>
      </c>
      <c r="M258" s="6">
        <v>3543593.5386398002</v>
      </c>
      <c r="N258" s="6">
        <f t="shared" si="66"/>
        <v>-41990.342782699503</v>
      </c>
      <c r="O258" s="10">
        <f t="shared" si="67"/>
        <v>-1.1710880060639044E-2</v>
      </c>
      <c r="P258" s="6">
        <v>-15249.600000000093</v>
      </c>
      <c r="Q258" s="6">
        <v>0</v>
      </c>
      <c r="R258" s="6">
        <v>0</v>
      </c>
      <c r="S258" s="6">
        <v>-26740.742782699203</v>
      </c>
      <c r="T258" s="6">
        <f t="shared" si="68"/>
        <v>-41990.342782699299</v>
      </c>
      <c r="V258" s="6">
        <v>3570334.2814224996</v>
      </c>
      <c r="W258" s="6">
        <f t="shared" si="69"/>
        <v>-15249.600000000093</v>
      </c>
      <c r="X258" s="10">
        <f t="shared" si="70"/>
        <v>-4.2530311671164023E-3</v>
      </c>
      <c r="Y258" s="6">
        <v>-15249.600000000093</v>
      </c>
      <c r="Z258" s="6">
        <v>0</v>
      </c>
      <c r="AA258" s="6">
        <v>0</v>
      </c>
      <c r="AB258" s="6">
        <v>0</v>
      </c>
      <c r="AC258" s="6">
        <f t="shared" si="71"/>
        <v>-15249.600000000093</v>
      </c>
      <c r="AE258" s="6">
        <v>3473203.5638496666</v>
      </c>
      <c r="AF258" s="6">
        <f t="shared" si="59"/>
        <v>70389.974790133536</v>
      </c>
      <c r="AG258" s="10">
        <f t="shared" si="56"/>
        <v>2.0266584867865891E-2</v>
      </c>
      <c r="AI258" s="6">
        <f t="shared" si="60"/>
        <v>3473203.5638496666</v>
      </c>
      <c r="AJ258" s="6">
        <f t="shared" si="61"/>
        <v>97130.717572832946</v>
      </c>
      <c r="AK258" s="10">
        <f t="shared" si="57"/>
        <v>2.7965742804079746E-2</v>
      </c>
      <c r="AM258" s="6">
        <f t="shared" si="62"/>
        <v>3473203.5638496666</v>
      </c>
      <c r="AN258" s="6">
        <f t="shared" si="63"/>
        <v>112380.31757283304</v>
      </c>
      <c r="AO258" s="10">
        <f t="shared" si="58"/>
        <v>3.2356386692253575E-2</v>
      </c>
    </row>
    <row r="259" spans="1:41" x14ac:dyDescent="0.3">
      <c r="A259" s="3"/>
      <c r="B259" s="3" t="str">
        <f t="shared" si="64"/>
        <v>4051</v>
      </c>
      <c r="C259" s="3">
        <v>138323</v>
      </c>
      <c r="D259" s="3">
        <v>8554051</v>
      </c>
      <c r="E259" s="4" t="s">
        <v>262</v>
      </c>
      <c r="F259" s="4" t="s">
        <v>89</v>
      </c>
      <c r="G259" s="6">
        <v>1227</v>
      </c>
      <c r="H259" s="6">
        <v>314250</v>
      </c>
      <c r="I259" s="6">
        <v>6815762.5999999996</v>
      </c>
      <c r="J259" s="6">
        <v>6779175</v>
      </c>
      <c r="K259" s="10">
        <f t="shared" si="65"/>
        <v>4.6106359396966091E-2</v>
      </c>
      <c r="M259" s="6">
        <v>6779175</v>
      </c>
      <c r="N259" s="6">
        <f t="shared" si="66"/>
        <v>0</v>
      </c>
      <c r="O259" s="10">
        <f t="shared" si="67"/>
        <v>0</v>
      </c>
      <c r="P259" s="6">
        <v>-29230.919999999925</v>
      </c>
      <c r="Q259" s="6">
        <v>29230.919999999925</v>
      </c>
      <c r="R259" s="6">
        <v>0</v>
      </c>
      <c r="S259" s="6">
        <v>0</v>
      </c>
      <c r="T259" s="6">
        <f t="shared" si="68"/>
        <v>0</v>
      </c>
      <c r="V259" s="6">
        <v>6761617.29</v>
      </c>
      <c r="W259" s="6">
        <f t="shared" si="69"/>
        <v>-17557.709999999963</v>
      </c>
      <c r="X259" s="10">
        <f t="shared" si="70"/>
        <v>-2.5899478918894945E-3</v>
      </c>
      <c r="Y259" s="6">
        <v>-29230.919999999925</v>
      </c>
      <c r="Z259" s="6">
        <v>-4664.9550000000745</v>
      </c>
      <c r="AA259" s="6">
        <v>16338.164999999995</v>
      </c>
      <c r="AB259" s="6">
        <v>0</v>
      </c>
      <c r="AC259" s="6">
        <f t="shared" si="71"/>
        <v>-17557.710000000006</v>
      </c>
      <c r="AE259" s="6">
        <v>6644205</v>
      </c>
      <c r="AF259" s="6">
        <f t="shared" si="59"/>
        <v>134970</v>
      </c>
      <c r="AG259" s="10">
        <f t="shared" si="56"/>
        <v>2.0313942751615882E-2</v>
      </c>
      <c r="AI259" s="6">
        <f t="shared" si="60"/>
        <v>6644205</v>
      </c>
      <c r="AJ259" s="6">
        <f t="shared" si="61"/>
        <v>117412.29000000004</v>
      </c>
      <c r="AK259" s="10">
        <f t="shared" si="57"/>
        <v>1.7671382806520877E-2</v>
      </c>
      <c r="AM259" s="6">
        <f t="shared" si="62"/>
        <v>6644205</v>
      </c>
      <c r="AN259" s="6">
        <f t="shared" si="63"/>
        <v>134970</v>
      </c>
      <c r="AO259" s="10">
        <f t="shared" si="58"/>
        <v>2.0313942751615882E-2</v>
      </c>
    </row>
    <row r="260" spans="1:41" x14ac:dyDescent="0.3">
      <c r="A260" s="3"/>
      <c r="B260" s="3" t="str">
        <f t="shared" si="64"/>
        <v>4031</v>
      </c>
      <c r="C260" s="3">
        <v>138820</v>
      </c>
      <c r="D260" s="3">
        <v>8554031</v>
      </c>
      <c r="E260" s="4" t="s">
        <v>252</v>
      </c>
      <c r="F260" s="4" t="s">
        <v>89</v>
      </c>
      <c r="G260" s="6">
        <v>565</v>
      </c>
      <c r="H260" s="6">
        <v>140755</v>
      </c>
      <c r="I260" s="6">
        <v>3193274.1771582868</v>
      </c>
      <c r="J260" s="6">
        <v>3179885.9771582866</v>
      </c>
      <c r="K260" s="10">
        <f t="shared" si="65"/>
        <v>4.4078582730800363E-2</v>
      </c>
      <c r="M260" s="6">
        <v>3148193.0747571993</v>
      </c>
      <c r="N260" s="6">
        <f t="shared" si="66"/>
        <v>-31692.90240108734</v>
      </c>
      <c r="O260" s="10">
        <f t="shared" si="67"/>
        <v>-9.9666788774010646E-3</v>
      </c>
      <c r="P260" s="6">
        <v>-13381.560000000522</v>
      </c>
      <c r="Q260" s="6">
        <v>0</v>
      </c>
      <c r="R260" s="6">
        <v>0</v>
      </c>
      <c r="S260" s="6">
        <v>-18311.342401086746</v>
      </c>
      <c r="T260" s="6">
        <f t="shared" si="68"/>
        <v>-31692.902401087267</v>
      </c>
      <c r="V260" s="6">
        <v>3166504.4171582861</v>
      </c>
      <c r="W260" s="6">
        <f t="shared" si="69"/>
        <v>-13381.560000000522</v>
      </c>
      <c r="X260" s="10">
        <f t="shared" si="70"/>
        <v>-4.2081886256685802E-3</v>
      </c>
      <c r="Y260" s="6">
        <v>-13381.560000000522</v>
      </c>
      <c r="Z260" s="6">
        <v>0</v>
      </c>
      <c r="AA260" s="6">
        <v>0</v>
      </c>
      <c r="AB260" s="6">
        <v>0</v>
      </c>
      <c r="AC260" s="6">
        <f t="shared" si="71"/>
        <v>-13381.560000000522</v>
      </c>
      <c r="AE260" s="6">
        <v>3086127.6931987503</v>
      </c>
      <c r="AF260" s="6">
        <f t="shared" si="59"/>
        <v>62065.381558449008</v>
      </c>
      <c r="AG260" s="10">
        <f t="shared" si="56"/>
        <v>2.0111086684854139E-2</v>
      </c>
      <c r="AI260" s="6">
        <f t="shared" si="60"/>
        <v>3086127.6931987503</v>
      </c>
      <c r="AJ260" s="6">
        <f t="shared" si="61"/>
        <v>80376.723959535826</v>
      </c>
      <c r="AK260" s="10">
        <f t="shared" si="57"/>
        <v>2.6044523088487599E-2</v>
      </c>
      <c r="AM260" s="6">
        <f t="shared" si="62"/>
        <v>3086127.6931987503</v>
      </c>
      <c r="AN260" s="6">
        <f t="shared" si="63"/>
        <v>93758.283959536348</v>
      </c>
      <c r="AO260" s="10">
        <f t="shared" si="58"/>
        <v>3.038055883629252E-2</v>
      </c>
    </row>
    <row r="261" spans="1:41" x14ac:dyDescent="0.3">
      <c r="A261" s="3"/>
      <c r="B261" s="3" t="str">
        <f t="shared" si="64"/>
        <v>4041</v>
      </c>
      <c r="C261" s="3">
        <v>138155</v>
      </c>
      <c r="D261" s="3">
        <v>8554041</v>
      </c>
      <c r="E261" s="4" t="s">
        <v>256</v>
      </c>
      <c r="F261" s="4" t="s">
        <v>89</v>
      </c>
      <c r="G261" s="6">
        <v>779</v>
      </c>
      <c r="H261" s="6">
        <v>187709.99999999994</v>
      </c>
      <c r="I261" s="6">
        <v>4335335.3245889647</v>
      </c>
      <c r="J261" s="6">
        <v>4309018.8245889647</v>
      </c>
      <c r="K261" s="10">
        <f t="shared" si="65"/>
        <v>4.3297688862809436E-2</v>
      </c>
      <c r="M261" s="6">
        <v>4303975</v>
      </c>
      <c r="N261" s="6">
        <f t="shared" si="66"/>
        <v>-5043.8245889646932</v>
      </c>
      <c r="O261" s="10">
        <f t="shared" si="67"/>
        <v>-1.1705273971379833E-3</v>
      </c>
      <c r="P261" s="6">
        <v>-18491.400000000373</v>
      </c>
      <c r="Q261" s="6">
        <v>13447.575411035679</v>
      </c>
      <c r="R261" s="6">
        <v>0</v>
      </c>
      <c r="S261" s="6">
        <v>0</v>
      </c>
      <c r="T261" s="6">
        <f t="shared" si="68"/>
        <v>-5043.8245889646932</v>
      </c>
      <c r="V261" s="6">
        <v>4292030.7299999995</v>
      </c>
      <c r="W261" s="6">
        <f t="shared" si="69"/>
        <v>-16988.094588965178</v>
      </c>
      <c r="X261" s="10">
        <f t="shared" si="70"/>
        <v>-3.9424507713970505E-3</v>
      </c>
      <c r="Y261" s="6">
        <v>-18491.400000000373</v>
      </c>
      <c r="Z261" s="6">
        <v>0</v>
      </c>
      <c r="AA261" s="6">
        <v>1503.3054110353332</v>
      </c>
      <c r="AB261" s="6">
        <v>0</v>
      </c>
      <c r="AC261" s="6">
        <f t="shared" si="71"/>
        <v>-16988.094588965039</v>
      </c>
      <c r="AE261" s="6">
        <v>4218285</v>
      </c>
      <c r="AF261" s="6">
        <f t="shared" si="59"/>
        <v>85690</v>
      </c>
      <c r="AG261" s="10">
        <f t="shared" ref="AG261:AG275" si="72">+AF261/$AE261</f>
        <v>2.0313942751615882E-2</v>
      </c>
      <c r="AI261" s="6">
        <f t="shared" si="60"/>
        <v>4218285</v>
      </c>
      <c r="AJ261" s="6">
        <f t="shared" si="61"/>
        <v>73745.729999999516</v>
      </c>
      <c r="AK261" s="10">
        <f t="shared" ref="AK261:AK275" si="73">+AJ261/$AE261</f>
        <v>1.748239628190118E-2</v>
      </c>
      <c r="AM261" s="6">
        <f t="shared" si="62"/>
        <v>4218285</v>
      </c>
      <c r="AN261" s="6">
        <f t="shared" si="63"/>
        <v>90733.824588964693</v>
      </c>
      <c r="AO261" s="10">
        <f t="shared" ref="AO261:AO275" si="74">+AN261/$AE261</f>
        <v>2.1509647780784062E-2</v>
      </c>
    </row>
    <row r="262" spans="1:41" x14ac:dyDescent="0.3">
      <c r="A262" s="3"/>
      <c r="B262" s="3" t="str">
        <f t="shared" si="64"/>
        <v>4508</v>
      </c>
      <c r="C262" s="3">
        <v>138833</v>
      </c>
      <c r="D262" s="3">
        <v>8554508</v>
      </c>
      <c r="E262" s="4" t="s">
        <v>270</v>
      </c>
      <c r="F262" s="4" t="s">
        <v>89</v>
      </c>
      <c r="G262" s="6">
        <v>1056.2</v>
      </c>
      <c r="H262" s="6">
        <v>262945.12810576061</v>
      </c>
      <c r="I262" s="6">
        <v>6200348.7000000002</v>
      </c>
      <c r="J262" s="6">
        <v>6158702.2000000002</v>
      </c>
      <c r="K262" s="10">
        <f t="shared" si="65"/>
        <v>4.240811941847087E-2</v>
      </c>
      <c r="M262" s="6">
        <v>6158702.2000000002</v>
      </c>
      <c r="N262" s="6">
        <f t="shared" si="66"/>
        <v>0</v>
      </c>
      <c r="O262" s="10">
        <f t="shared" si="67"/>
        <v>0</v>
      </c>
      <c r="P262" s="6">
        <v>-26996.472000000998</v>
      </c>
      <c r="Q262" s="6">
        <v>26996.472000000998</v>
      </c>
      <c r="R262" s="6">
        <v>0</v>
      </c>
      <c r="S262" s="6">
        <v>0</v>
      </c>
      <c r="T262" s="6">
        <f t="shared" si="68"/>
        <v>0</v>
      </c>
      <c r="V262" s="6">
        <v>6142650.8940000003</v>
      </c>
      <c r="W262" s="6">
        <f t="shared" si="69"/>
        <v>-16051.305999999866</v>
      </c>
      <c r="X262" s="10">
        <f t="shared" si="70"/>
        <v>-2.6062805894397469E-3</v>
      </c>
      <c r="Y262" s="6">
        <v>-26996.472000000998</v>
      </c>
      <c r="Z262" s="6">
        <v>-3797.038999998942</v>
      </c>
      <c r="AA262" s="6">
        <v>14742.20499999972</v>
      </c>
      <c r="AB262" s="6">
        <v>0</v>
      </c>
      <c r="AC262" s="6">
        <f t="shared" si="71"/>
        <v>-16051.306000000221</v>
      </c>
      <c r="AE262" s="6">
        <v>6036183</v>
      </c>
      <c r="AF262" s="6">
        <f t="shared" ref="AF262:AF275" si="75">$M262-AE262</f>
        <v>122519.20000000019</v>
      </c>
      <c r="AG262" s="10">
        <f t="shared" si="72"/>
        <v>2.0297462817147886E-2</v>
      </c>
      <c r="AI262" s="6">
        <f t="shared" ref="AI262:AI275" si="76">AE262</f>
        <v>6036183</v>
      </c>
      <c r="AJ262" s="6">
        <f t="shared" ref="AJ262:AJ275" si="77">$V262-AI262</f>
        <v>106467.89400000032</v>
      </c>
      <c r="AK262" s="10">
        <f t="shared" si="73"/>
        <v>1.7638281344352934E-2</v>
      </c>
      <c r="AM262" s="6">
        <f t="shared" ref="AM262:AM275" si="78">AI262</f>
        <v>6036183</v>
      </c>
      <c r="AN262" s="6">
        <f t="shared" ref="AN262:AN275" si="79">$J262-AM262</f>
        <v>122519.20000000019</v>
      </c>
      <c r="AO262" s="10">
        <f t="shared" si="74"/>
        <v>2.0297462817147886E-2</v>
      </c>
    </row>
    <row r="263" spans="1:41" x14ac:dyDescent="0.3">
      <c r="A263" s="3"/>
      <c r="B263" s="3" t="str">
        <f t="shared" si="64"/>
        <v>4017</v>
      </c>
      <c r="C263" s="3">
        <v>137170</v>
      </c>
      <c r="D263" s="3">
        <v>8554017</v>
      </c>
      <c r="E263" s="4" t="s">
        <v>243</v>
      </c>
      <c r="F263" s="4" t="s">
        <v>89</v>
      </c>
      <c r="G263" s="6">
        <v>953</v>
      </c>
      <c r="H263" s="6">
        <v>214050.00000000003</v>
      </c>
      <c r="I263" s="6">
        <v>5285867.2</v>
      </c>
      <c r="J263" s="6">
        <v>5265325</v>
      </c>
      <c r="K263" s="10">
        <f t="shared" si="65"/>
        <v>4.0494774443065845E-2</v>
      </c>
      <c r="M263" s="6">
        <v>5265325</v>
      </c>
      <c r="N263" s="6">
        <f t="shared" si="66"/>
        <v>0</v>
      </c>
      <c r="O263" s="10">
        <f t="shared" si="67"/>
        <v>0</v>
      </c>
      <c r="P263" s="6">
        <v>-22688.280000000261</v>
      </c>
      <c r="Q263" s="6">
        <v>22688.279999999329</v>
      </c>
      <c r="R263" s="6">
        <v>0</v>
      </c>
      <c r="S263" s="6">
        <v>0</v>
      </c>
      <c r="T263" s="6">
        <f t="shared" si="68"/>
        <v>-9.3132257461547852E-10</v>
      </c>
      <c r="V263" s="6">
        <v>5251200.51</v>
      </c>
      <c r="W263" s="6">
        <f t="shared" si="69"/>
        <v>-14124.490000000224</v>
      </c>
      <c r="X263" s="10">
        <f t="shared" si="70"/>
        <v>-2.6825485606302032E-3</v>
      </c>
      <c r="Y263" s="6">
        <v>-22688.280000000261</v>
      </c>
      <c r="Z263" s="6">
        <v>-3638.3450000006706</v>
      </c>
      <c r="AA263" s="6">
        <v>12202.134999999995</v>
      </c>
      <c r="AB263" s="6">
        <v>0</v>
      </c>
      <c r="AC263" s="6">
        <f t="shared" si="71"/>
        <v>-14124.490000000937</v>
      </c>
      <c r="AE263" s="6">
        <v>5160495</v>
      </c>
      <c r="AF263" s="6">
        <f t="shared" si="75"/>
        <v>104830</v>
      </c>
      <c r="AG263" s="10">
        <f t="shared" si="72"/>
        <v>2.0313942751615882E-2</v>
      </c>
      <c r="AI263" s="6">
        <f t="shared" si="76"/>
        <v>5160495</v>
      </c>
      <c r="AJ263" s="6">
        <f t="shared" si="77"/>
        <v>90705.509999999776</v>
      </c>
      <c r="AK263" s="10">
        <f t="shared" si="73"/>
        <v>1.7576901053096606E-2</v>
      </c>
      <c r="AM263" s="6">
        <f t="shared" si="78"/>
        <v>5160495</v>
      </c>
      <c r="AN263" s="6">
        <f t="shared" si="79"/>
        <v>104830</v>
      </c>
      <c r="AO263" s="10">
        <f t="shared" si="74"/>
        <v>2.0313942751615882E-2</v>
      </c>
    </row>
    <row r="264" spans="1:41" x14ac:dyDescent="0.3">
      <c r="A264" s="3"/>
      <c r="B264" s="3" t="str">
        <f t="shared" si="64"/>
        <v>4026</v>
      </c>
      <c r="C264" s="3">
        <v>140103</v>
      </c>
      <c r="D264" s="3">
        <v>8554026</v>
      </c>
      <c r="E264" s="4" t="s">
        <v>248</v>
      </c>
      <c r="F264" s="4" t="s">
        <v>89</v>
      </c>
      <c r="G264" s="6">
        <v>829</v>
      </c>
      <c r="H264" s="6">
        <v>180319.99999999988</v>
      </c>
      <c r="I264" s="6">
        <v>4593000</v>
      </c>
      <c r="J264" s="6">
        <v>4580225</v>
      </c>
      <c r="K264" s="10">
        <f t="shared" si="65"/>
        <v>3.9259743087306745E-2</v>
      </c>
      <c r="M264" s="6">
        <v>4580225</v>
      </c>
      <c r="N264" s="6">
        <f t="shared" si="66"/>
        <v>0</v>
      </c>
      <c r="O264" s="10">
        <f t="shared" si="67"/>
        <v>0</v>
      </c>
      <c r="P264" s="6">
        <v>-19726.200000000186</v>
      </c>
      <c r="Q264" s="6">
        <v>19726.200000000186</v>
      </c>
      <c r="R264" s="6">
        <v>0</v>
      </c>
      <c r="S264" s="6">
        <v>0</v>
      </c>
      <c r="T264" s="6">
        <f t="shared" si="68"/>
        <v>0</v>
      </c>
      <c r="V264" s="6">
        <v>4567654.2300000004</v>
      </c>
      <c r="W264" s="6">
        <f t="shared" si="69"/>
        <v>-12570.769999999553</v>
      </c>
      <c r="X264" s="10">
        <f t="shared" si="70"/>
        <v>-2.7445747752565764E-3</v>
      </c>
      <c r="Y264" s="6">
        <v>-19726.200000000186</v>
      </c>
      <c r="Z264" s="6">
        <v>-3174.9249999998137</v>
      </c>
      <c r="AA264" s="6">
        <v>10330.354999999992</v>
      </c>
      <c r="AB264" s="6">
        <v>0</v>
      </c>
      <c r="AC264" s="6">
        <f t="shared" si="71"/>
        <v>-12570.770000000008</v>
      </c>
      <c r="AE264" s="6">
        <v>4489035</v>
      </c>
      <c r="AF264" s="6">
        <f t="shared" si="75"/>
        <v>91190</v>
      </c>
      <c r="AG264" s="10">
        <f t="shared" si="72"/>
        <v>2.0313942751615882E-2</v>
      </c>
      <c r="AI264" s="6">
        <f t="shared" si="76"/>
        <v>4489035</v>
      </c>
      <c r="AJ264" s="6">
        <f t="shared" si="77"/>
        <v>78619.230000000447</v>
      </c>
      <c r="AK264" s="10">
        <f t="shared" si="73"/>
        <v>1.7513614841497216E-2</v>
      </c>
      <c r="AM264" s="6">
        <f t="shared" si="78"/>
        <v>4489035</v>
      </c>
      <c r="AN264" s="6">
        <f t="shared" si="79"/>
        <v>91190</v>
      </c>
      <c r="AO264" s="10">
        <f t="shared" si="74"/>
        <v>2.0313942751615882E-2</v>
      </c>
    </row>
    <row r="265" spans="1:41" x14ac:dyDescent="0.3">
      <c r="A265" s="3"/>
      <c r="B265" s="3" t="str">
        <f t="shared" si="64"/>
        <v>4506</v>
      </c>
      <c r="C265" s="3">
        <v>138521</v>
      </c>
      <c r="D265" s="3">
        <v>8554506</v>
      </c>
      <c r="E265" s="4" t="s">
        <v>269</v>
      </c>
      <c r="F265" s="4" t="s">
        <v>89</v>
      </c>
      <c r="G265" s="6">
        <v>1217</v>
      </c>
      <c r="H265" s="6">
        <v>255565</v>
      </c>
      <c r="I265" s="6">
        <v>6763272</v>
      </c>
      <c r="J265" s="6">
        <v>6723925</v>
      </c>
      <c r="K265" s="10">
        <f t="shared" si="65"/>
        <v>3.7787183481604765E-2</v>
      </c>
      <c r="M265" s="6">
        <v>6723925</v>
      </c>
      <c r="N265" s="6">
        <f t="shared" si="66"/>
        <v>0</v>
      </c>
      <c r="O265" s="10">
        <f t="shared" si="67"/>
        <v>0</v>
      </c>
      <c r="P265" s="6">
        <v>-28986.840000000782</v>
      </c>
      <c r="Q265" s="6">
        <v>28986.840000000782</v>
      </c>
      <c r="R265" s="6">
        <v>0</v>
      </c>
      <c r="S265" s="6">
        <v>0</v>
      </c>
      <c r="T265" s="6">
        <f t="shared" si="68"/>
        <v>0</v>
      </c>
      <c r="V265" s="6">
        <v>6706492.5899999999</v>
      </c>
      <c r="W265" s="6">
        <f t="shared" si="69"/>
        <v>-17432.410000000149</v>
      </c>
      <c r="X265" s="10">
        <f t="shared" si="70"/>
        <v>-2.5925943552315275E-3</v>
      </c>
      <c r="Y265" s="6">
        <v>-28986.840000000782</v>
      </c>
      <c r="Z265" s="6">
        <v>-4632.7849999992177</v>
      </c>
      <c r="AA265" s="6">
        <v>16187.214999999984</v>
      </c>
      <c r="AB265" s="6">
        <v>0</v>
      </c>
      <c r="AC265" s="6">
        <f t="shared" si="71"/>
        <v>-17432.410000000018</v>
      </c>
      <c r="AE265" s="6">
        <v>6590055</v>
      </c>
      <c r="AF265" s="6">
        <f t="shared" si="75"/>
        <v>133870</v>
      </c>
      <c r="AG265" s="10">
        <f t="shared" si="72"/>
        <v>2.0313942751615882E-2</v>
      </c>
      <c r="AI265" s="6">
        <f t="shared" si="76"/>
        <v>6590055</v>
      </c>
      <c r="AJ265" s="6">
        <f t="shared" si="77"/>
        <v>116437.58999999985</v>
      </c>
      <c r="AK265" s="10">
        <f t="shared" si="73"/>
        <v>1.7668682583074018E-2</v>
      </c>
      <c r="AM265" s="6">
        <f t="shared" si="78"/>
        <v>6590055</v>
      </c>
      <c r="AN265" s="6">
        <f t="shared" si="79"/>
        <v>133870</v>
      </c>
      <c r="AO265" s="10">
        <f t="shared" si="74"/>
        <v>2.0313942751615882E-2</v>
      </c>
    </row>
    <row r="266" spans="1:41" x14ac:dyDescent="0.3">
      <c r="A266" s="3"/>
      <c r="B266" s="3" t="str">
        <f t="shared" si="64"/>
        <v>4602</v>
      </c>
      <c r="C266" s="3">
        <v>138290</v>
      </c>
      <c r="D266" s="3">
        <v>8554602</v>
      </c>
      <c r="E266" s="4" t="s">
        <v>272</v>
      </c>
      <c r="F266" s="4" t="s">
        <v>89</v>
      </c>
      <c r="G266" s="6">
        <v>780</v>
      </c>
      <c r="H266" s="6">
        <v>162659.99999999994</v>
      </c>
      <c r="I266" s="6">
        <v>4316942.2</v>
      </c>
      <c r="J266" s="6">
        <v>4309500</v>
      </c>
      <c r="K266" s="10">
        <f t="shared" si="65"/>
        <v>3.7679448198310352E-2</v>
      </c>
      <c r="M266" s="6">
        <v>4309500</v>
      </c>
      <c r="N266" s="6">
        <f t="shared" si="66"/>
        <v>0</v>
      </c>
      <c r="O266" s="10">
        <f t="shared" si="67"/>
        <v>0</v>
      </c>
      <c r="P266" s="6">
        <v>-18534.240000000224</v>
      </c>
      <c r="Q266" s="6">
        <v>18534.240000000224</v>
      </c>
      <c r="R266" s="6">
        <v>0</v>
      </c>
      <c r="S266" s="6">
        <v>0</v>
      </c>
      <c r="T266" s="6">
        <f t="shared" si="68"/>
        <v>0</v>
      </c>
      <c r="V266" s="6">
        <v>4297543.2</v>
      </c>
      <c r="W266" s="6">
        <f t="shared" si="69"/>
        <v>-11956.799999999814</v>
      </c>
      <c r="X266" s="10">
        <f t="shared" si="70"/>
        <v>-2.7745214061955709E-3</v>
      </c>
      <c r="Y266" s="6">
        <v>-18534.240000000224</v>
      </c>
      <c r="Z266" s="6">
        <v>-3013.2599999997765</v>
      </c>
      <c r="AA266" s="6">
        <v>9590.6999999999971</v>
      </c>
      <c r="AB266" s="6">
        <v>0</v>
      </c>
      <c r="AC266" s="6">
        <f t="shared" si="71"/>
        <v>-11956.800000000003</v>
      </c>
      <c r="AE266" s="6">
        <v>4223700</v>
      </c>
      <c r="AF266" s="6">
        <f t="shared" si="75"/>
        <v>85800</v>
      </c>
      <c r="AG266" s="10">
        <f t="shared" si="72"/>
        <v>2.0313942751615882E-2</v>
      </c>
      <c r="AI266" s="6">
        <f t="shared" si="76"/>
        <v>4223700</v>
      </c>
      <c r="AJ266" s="6">
        <f t="shared" si="77"/>
        <v>73843.200000000186</v>
      </c>
      <c r="AK266" s="10">
        <f t="shared" si="73"/>
        <v>1.748305987641172E-2</v>
      </c>
      <c r="AM266" s="6">
        <f t="shared" si="78"/>
        <v>4223700</v>
      </c>
      <c r="AN266" s="6">
        <f t="shared" si="79"/>
        <v>85800</v>
      </c>
      <c r="AO266" s="10">
        <f t="shared" si="74"/>
        <v>2.0313942751615882E-2</v>
      </c>
    </row>
    <row r="267" spans="1:41" x14ac:dyDescent="0.3">
      <c r="A267" s="3"/>
      <c r="B267" s="3" t="str">
        <f t="shared" si="64"/>
        <v>4036</v>
      </c>
      <c r="C267" s="3">
        <v>138819</v>
      </c>
      <c r="D267" s="3">
        <v>8554036</v>
      </c>
      <c r="E267" s="4" t="s">
        <v>255</v>
      </c>
      <c r="F267" s="4" t="s">
        <v>89</v>
      </c>
      <c r="G267" s="6">
        <v>647</v>
      </c>
      <c r="H267" s="6">
        <v>129547.70542635646</v>
      </c>
      <c r="I267" s="6">
        <v>3634811.1761613404</v>
      </c>
      <c r="J267" s="6">
        <v>3611201.7761613405</v>
      </c>
      <c r="K267" s="10">
        <f t="shared" si="65"/>
        <v>3.5640835011179178E-2</v>
      </c>
      <c r="M267" s="6">
        <v>3574675</v>
      </c>
      <c r="N267" s="6">
        <f t="shared" si="66"/>
        <v>-36526.776161340531</v>
      </c>
      <c r="O267" s="10">
        <f t="shared" si="67"/>
        <v>-1.0114853288582509E-2</v>
      </c>
      <c r="P267" s="6">
        <v>-15365.160000000149</v>
      </c>
      <c r="Q267" s="6">
        <v>0</v>
      </c>
      <c r="R267" s="6">
        <v>0</v>
      </c>
      <c r="S267" s="6">
        <v>-21161.616161340382</v>
      </c>
      <c r="T267" s="6">
        <f t="shared" si="68"/>
        <v>-36526.776161340531</v>
      </c>
      <c r="V267" s="6">
        <v>3595836.6161613404</v>
      </c>
      <c r="W267" s="6">
        <f t="shared" si="69"/>
        <v>-15365.160000000149</v>
      </c>
      <c r="X267" s="10">
        <f t="shared" si="70"/>
        <v>-4.2548605567903517E-3</v>
      </c>
      <c r="Y267" s="6">
        <v>-15365.160000000149</v>
      </c>
      <c r="Z267" s="6">
        <v>0</v>
      </c>
      <c r="AA267" s="6">
        <v>0</v>
      </c>
      <c r="AB267" s="6">
        <v>0</v>
      </c>
      <c r="AC267" s="6">
        <f t="shared" si="71"/>
        <v>-15365.160000000149</v>
      </c>
      <c r="AE267" s="6">
        <v>3503505</v>
      </c>
      <c r="AF267" s="6">
        <f t="shared" si="75"/>
        <v>71170</v>
      </c>
      <c r="AG267" s="10">
        <f t="shared" si="72"/>
        <v>2.0313942751615882E-2</v>
      </c>
      <c r="AI267" s="6">
        <f t="shared" si="76"/>
        <v>3503505</v>
      </c>
      <c r="AJ267" s="6">
        <f t="shared" si="77"/>
        <v>92331.616161340382</v>
      </c>
      <c r="AK267" s="10">
        <f t="shared" si="73"/>
        <v>2.6354070041669807E-2</v>
      </c>
      <c r="AM267" s="6">
        <f t="shared" si="78"/>
        <v>3503505</v>
      </c>
      <c r="AN267" s="6">
        <f t="shared" si="79"/>
        <v>107696.77616134053</v>
      </c>
      <c r="AO267" s="10">
        <f t="shared" si="74"/>
        <v>3.0739723836940586E-2</v>
      </c>
    </row>
    <row r="268" spans="1:41" x14ac:dyDescent="0.3">
      <c r="A268" s="3"/>
      <c r="B268" s="3" t="str">
        <f t="shared" si="64"/>
        <v>4055</v>
      </c>
      <c r="C268" s="3">
        <v>137540</v>
      </c>
      <c r="D268" s="3">
        <v>8554055</v>
      </c>
      <c r="E268" s="4" t="s">
        <v>264</v>
      </c>
      <c r="F268" s="4" t="s">
        <v>89</v>
      </c>
      <c r="G268" s="6">
        <v>847</v>
      </c>
      <c r="H268" s="6">
        <v>154405</v>
      </c>
      <c r="I268" s="6">
        <v>4705020.5999999996</v>
      </c>
      <c r="J268" s="6">
        <v>4679675</v>
      </c>
      <c r="K268" s="10">
        <f t="shared" si="65"/>
        <v>3.2817072044275433E-2</v>
      </c>
      <c r="M268" s="6">
        <v>4679675</v>
      </c>
      <c r="N268" s="6">
        <f t="shared" si="66"/>
        <v>0</v>
      </c>
      <c r="O268" s="10">
        <f t="shared" si="67"/>
        <v>0</v>
      </c>
      <c r="P268" s="6">
        <v>-20200.680000000168</v>
      </c>
      <c r="Q268" s="6">
        <v>20200.679999999702</v>
      </c>
      <c r="R268" s="6">
        <v>0</v>
      </c>
      <c r="S268" s="6">
        <v>0</v>
      </c>
      <c r="T268" s="6">
        <f t="shared" si="68"/>
        <v>-4.6566128730773926E-10</v>
      </c>
      <c r="V268" s="6">
        <v>4666878.6900000004</v>
      </c>
      <c r="W268" s="6">
        <f t="shared" si="69"/>
        <v>-12796.30999999959</v>
      </c>
      <c r="X268" s="10">
        <f t="shared" si="70"/>
        <v>-2.7344441654601208E-3</v>
      </c>
      <c r="Y268" s="6">
        <v>-20200.680000000168</v>
      </c>
      <c r="Z268" s="6">
        <v>-3197.695000000298</v>
      </c>
      <c r="AA268" s="6">
        <v>10602.065000000001</v>
      </c>
      <c r="AB268" s="6">
        <v>0</v>
      </c>
      <c r="AC268" s="6">
        <f t="shared" si="71"/>
        <v>-12796.310000000465</v>
      </c>
      <c r="AE268" s="6">
        <v>4586505</v>
      </c>
      <c r="AF268" s="6">
        <f t="shared" si="75"/>
        <v>93170</v>
      </c>
      <c r="AG268" s="10">
        <f t="shared" si="72"/>
        <v>2.0313942751615882E-2</v>
      </c>
      <c r="AI268" s="6">
        <f t="shared" si="76"/>
        <v>4586505</v>
      </c>
      <c r="AJ268" s="6">
        <f t="shared" si="77"/>
        <v>80373.69000000041</v>
      </c>
      <c r="AK268" s="10">
        <f t="shared" si="73"/>
        <v>1.7523951243921115E-2</v>
      </c>
      <c r="AM268" s="6">
        <f t="shared" si="78"/>
        <v>4586505</v>
      </c>
      <c r="AN268" s="6">
        <f t="shared" si="79"/>
        <v>93170</v>
      </c>
      <c r="AO268" s="10">
        <f t="shared" si="74"/>
        <v>2.0313942751615882E-2</v>
      </c>
    </row>
    <row r="269" spans="1:41" x14ac:dyDescent="0.3">
      <c r="A269" s="3"/>
      <c r="B269" s="3" t="str">
        <f t="shared" si="64"/>
        <v>4018</v>
      </c>
      <c r="C269" s="3">
        <v>139442</v>
      </c>
      <c r="D269" s="3">
        <v>8554018</v>
      </c>
      <c r="E269" s="4" t="s">
        <v>244</v>
      </c>
      <c r="F269" s="4" t="s">
        <v>89</v>
      </c>
      <c r="G269" s="6">
        <v>866.8</v>
      </c>
      <c r="H269" s="6">
        <v>152309.14604608295</v>
      </c>
      <c r="I269" s="6">
        <v>4808698.8</v>
      </c>
      <c r="J269" s="6">
        <v>4789070</v>
      </c>
      <c r="K269" s="10">
        <f t="shared" si="65"/>
        <v>3.1673671481791073E-2</v>
      </c>
      <c r="M269" s="6">
        <v>4789070</v>
      </c>
      <c r="N269" s="6">
        <f t="shared" si="66"/>
        <v>0</v>
      </c>
      <c r="O269" s="10">
        <f t="shared" si="67"/>
        <v>0</v>
      </c>
      <c r="P269" s="6">
        <v>-20649.168000000063</v>
      </c>
      <c r="Q269" s="6">
        <v>20649.167999999598</v>
      </c>
      <c r="R269" s="6">
        <v>0</v>
      </c>
      <c r="S269" s="6">
        <v>0</v>
      </c>
      <c r="T269" s="6">
        <f t="shared" si="68"/>
        <v>-4.6566128730773926E-10</v>
      </c>
      <c r="V269" s="6">
        <v>4776025.5959999999</v>
      </c>
      <c r="W269" s="6">
        <f t="shared" si="69"/>
        <v>-13044.404000000097</v>
      </c>
      <c r="X269" s="10">
        <f t="shared" si="70"/>
        <v>-2.7237864554078553E-3</v>
      </c>
      <c r="Y269" s="6">
        <v>-20649.168000000063</v>
      </c>
      <c r="Z269" s="6">
        <v>-3296.1820000009611</v>
      </c>
      <c r="AA269" s="6">
        <v>10900.946000000789</v>
      </c>
      <c r="AB269" s="6">
        <v>0</v>
      </c>
      <c r="AC269" s="6">
        <f t="shared" si="71"/>
        <v>-13044.404000000235</v>
      </c>
      <c r="AE269" s="6">
        <v>4693722</v>
      </c>
      <c r="AF269" s="6">
        <f t="shared" si="75"/>
        <v>95348</v>
      </c>
      <c r="AG269" s="10">
        <f t="shared" si="72"/>
        <v>2.0313942751615882E-2</v>
      </c>
      <c r="AI269" s="6">
        <f t="shared" si="76"/>
        <v>4693722</v>
      </c>
      <c r="AJ269" s="6">
        <f t="shared" si="77"/>
        <v>82303.595999999903</v>
      </c>
      <c r="AK269" s="10">
        <f t="shared" si="73"/>
        <v>1.7534825454085246E-2</v>
      </c>
      <c r="AM269" s="6">
        <f t="shared" si="78"/>
        <v>4693722</v>
      </c>
      <c r="AN269" s="6">
        <f t="shared" si="79"/>
        <v>95348</v>
      </c>
      <c r="AO269" s="10">
        <f t="shared" si="74"/>
        <v>2.0313942751615882E-2</v>
      </c>
    </row>
    <row r="270" spans="1:41" x14ac:dyDescent="0.3">
      <c r="A270" s="3"/>
      <c r="B270" s="3" t="str">
        <f t="shared" si="64"/>
        <v>4045</v>
      </c>
      <c r="C270" s="3">
        <v>139624</v>
      </c>
      <c r="D270" s="3">
        <v>8554045</v>
      </c>
      <c r="E270" s="4" t="s">
        <v>259</v>
      </c>
      <c r="F270" s="4" t="s">
        <v>89</v>
      </c>
      <c r="G270" s="6">
        <v>1428</v>
      </c>
      <c r="H270" s="6">
        <v>246584.99999999985</v>
      </c>
      <c r="I270" s="6">
        <v>7948465</v>
      </c>
      <c r="J270" s="6">
        <v>7889700</v>
      </c>
      <c r="K270" s="10">
        <f t="shared" si="65"/>
        <v>3.1022971101967469E-2</v>
      </c>
      <c r="M270" s="6">
        <v>7889700</v>
      </c>
      <c r="N270" s="6">
        <f t="shared" si="66"/>
        <v>0</v>
      </c>
      <c r="O270" s="10">
        <f t="shared" si="67"/>
        <v>0</v>
      </c>
      <c r="P270" s="6">
        <v>-33936.480000000447</v>
      </c>
      <c r="Q270" s="6">
        <v>33936.480000000447</v>
      </c>
      <c r="R270" s="6">
        <v>0</v>
      </c>
      <c r="S270" s="6">
        <v>0</v>
      </c>
      <c r="T270" s="6">
        <f t="shared" si="68"/>
        <v>0</v>
      </c>
      <c r="V270" s="6">
        <v>7869623.7599999998</v>
      </c>
      <c r="W270" s="6">
        <f t="shared" si="69"/>
        <v>-20076.240000000224</v>
      </c>
      <c r="X270" s="10">
        <f t="shared" si="70"/>
        <v>-2.5446138636450338E-3</v>
      </c>
      <c r="Y270" s="6">
        <v>-33936.480000000447</v>
      </c>
      <c r="Z270" s="6">
        <v>-5512.019999999553</v>
      </c>
      <c r="AA270" s="6">
        <v>19372.25999999998</v>
      </c>
      <c r="AB270" s="6">
        <v>0</v>
      </c>
      <c r="AC270" s="6">
        <f t="shared" si="71"/>
        <v>-20076.24000000002</v>
      </c>
      <c r="AE270" s="6">
        <v>7732620</v>
      </c>
      <c r="AF270" s="6">
        <f t="shared" si="75"/>
        <v>157080</v>
      </c>
      <c r="AG270" s="10">
        <f t="shared" si="72"/>
        <v>2.0313942751615882E-2</v>
      </c>
      <c r="AI270" s="6">
        <f t="shared" si="76"/>
        <v>7732620</v>
      </c>
      <c r="AJ270" s="6">
        <f t="shared" si="77"/>
        <v>137003.75999999978</v>
      </c>
      <c r="AK270" s="10">
        <f t="shared" si="73"/>
        <v>1.7717637747619794E-2</v>
      </c>
      <c r="AM270" s="6">
        <f t="shared" si="78"/>
        <v>7732620</v>
      </c>
      <c r="AN270" s="6">
        <f t="shared" si="79"/>
        <v>157080</v>
      </c>
      <c r="AO270" s="10">
        <f t="shared" si="74"/>
        <v>2.0313942751615882E-2</v>
      </c>
    </row>
    <row r="271" spans="1:41" x14ac:dyDescent="0.3">
      <c r="A271" s="3"/>
      <c r="B271" s="3" t="str">
        <f t="shared" si="64"/>
        <v>4057</v>
      </c>
      <c r="C271" s="3">
        <v>138527</v>
      </c>
      <c r="D271" s="3">
        <v>8554057</v>
      </c>
      <c r="E271" s="4" t="s">
        <v>265</v>
      </c>
      <c r="F271" s="4" t="s">
        <v>89</v>
      </c>
      <c r="G271" s="6">
        <v>892</v>
      </c>
      <c r="H271" s="6">
        <v>151840</v>
      </c>
      <c r="I271" s="6">
        <v>4949557.5999999996</v>
      </c>
      <c r="J271" s="6">
        <v>4928300</v>
      </c>
      <c r="K271" s="10">
        <f t="shared" si="65"/>
        <v>3.0677489236613797E-2</v>
      </c>
      <c r="M271" s="6">
        <v>4928300</v>
      </c>
      <c r="N271" s="6">
        <f t="shared" si="66"/>
        <v>0</v>
      </c>
      <c r="O271" s="10">
        <f t="shared" si="67"/>
        <v>0</v>
      </c>
      <c r="P271" s="6">
        <v>-21258.720000000671</v>
      </c>
      <c r="Q271" s="6">
        <v>21258.720000000671</v>
      </c>
      <c r="R271" s="6">
        <v>0</v>
      </c>
      <c r="S271" s="6">
        <v>0</v>
      </c>
      <c r="T271" s="6">
        <f t="shared" si="68"/>
        <v>0</v>
      </c>
      <c r="V271" s="6">
        <v>4914939.84</v>
      </c>
      <c r="W271" s="6">
        <f t="shared" si="69"/>
        <v>-13360.160000000149</v>
      </c>
      <c r="X271" s="10">
        <f t="shared" si="70"/>
        <v>-2.7109063977436743E-3</v>
      </c>
      <c r="Y271" s="6">
        <v>-21258.720000000671</v>
      </c>
      <c r="Z271" s="6">
        <v>-3382.7799999993294</v>
      </c>
      <c r="AA271" s="6">
        <v>11281.339999999995</v>
      </c>
      <c r="AB271" s="6">
        <v>0</v>
      </c>
      <c r="AC271" s="6">
        <f t="shared" si="71"/>
        <v>-13360.160000000005</v>
      </c>
      <c r="AE271" s="6">
        <v>4830180</v>
      </c>
      <c r="AF271" s="6">
        <f t="shared" si="75"/>
        <v>98120</v>
      </c>
      <c r="AG271" s="10">
        <f t="shared" si="72"/>
        <v>2.0313942751615882E-2</v>
      </c>
      <c r="AI271" s="6">
        <f t="shared" si="76"/>
        <v>4830180</v>
      </c>
      <c r="AJ271" s="6">
        <f t="shared" si="77"/>
        <v>84759.839999999851</v>
      </c>
      <c r="AK271" s="10">
        <f t="shared" si="73"/>
        <v>1.7547967156503454E-2</v>
      </c>
      <c r="AM271" s="6">
        <f t="shared" si="78"/>
        <v>4830180</v>
      </c>
      <c r="AN271" s="6">
        <f t="shared" si="79"/>
        <v>98120</v>
      </c>
      <c r="AO271" s="10">
        <f t="shared" si="74"/>
        <v>2.0313942751615882E-2</v>
      </c>
    </row>
    <row r="272" spans="1:41" x14ac:dyDescent="0.3">
      <c r="A272" s="3"/>
      <c r="B272" s="3" t="str">
        <f t="shared" si="64"/>
        <v>4016</v>
      </c>
      <c r="C272" s="3">
        <v>138108</v>
      </c>
      <c r="D272" s="3">
        <v>8554016</v>
      </c>
      <c r="E272" s="4" t="s">
        <v>242</v>
      </c>
      <c r="F272" s="4" t="s">
        <v>89</v>
      </c>
      <c r="G272" s="6">
        <v>838</v>
      </c>
      <c r="H272" s="6">
        <v>121850.00000000003</v>
      </c>
      <c r="I272" s="6">
        <v>4650248</v>
      </c>
      <c r="J272" s="6">
        <v>4629950</v>
      </c>
      <c r="K272" s="10">
        <f t="shared" si="65"/>
        <v>2.6202903587077511E-2</v>
      </c>
      <c r="M272" s="6">
        <v>4629950</v>
      </c>
      <c r="N272" s="6">
        <f t="shared" si="66"/>
        <v>0</v>
      </c>
      <c r="O272" s="10">
        <f t="shared" si="67"/>
        <v>0</v>
      </c>
      <c r="P272" s="6">
        <v>-19938.959999999963</v>
      </c>
      <c r="Q272" s="6">
        <v>19938.959999999963</v>
      </c>
      <c r="R272" s="6">
        <v>0</v>
      </c>
      <c r="S272" s="6">
        <v>0</v>
      </c>
      <c r="T272" s="6">
        <f t="shared" si="68"/>
        <v>0</v>
      </c>
      <c r="V272" s="6">
        <v>4617266.46</v>
      </c>
      <c r="W272" s="6">
        <f t="shared" si="69"/>
        <v>-12683.540000000037</v>
      </c>
      <c r="X272" s="10">
        <f t="shared" si="70"/>
        <v>-2.7394550697091842E-3</v>
      </c>
      <c r="Y272" s="6">
        <v>-19938.959999999963</v>
      </c>
      <c r="Z272" s="6">
        <v>-3210.7900000000373</v>
      </c>
      <c r="AA272" s="6">
        <v>10466.210000000001</v>
      </c>
      <c r="AB272" s="6">
        <v>0</v>
      </c>
      <c r="AC272" s="6">
        <f t="shared" si="71"/>
        <v>-12683.539999999999</v>
      </c>
      <c r="AE272" s="6">
        <v>4537770</v>
      </c>
      <c r="AF272" s="6">
        <f t="shared" si="75"/>
        <v>92180</v>
      </c>
      <c r="AG272" s="10">
        <f t="shared" si="72"/>
        <v>2.0313942751615882E-2</v>
      </c>
      <c r="AI272" s="6">
        <f t="shared" si="76"/>
        <v>4537770</v>
      </c>
      <c r="AJ272" s="6">
        <f t="shared" si="77"/>
        <v>79496.459999999963</v>
      </c>
      <c r="AK272" s="10">
        <f t="shared" si="73"/>
        <v>1.7518838548450003E-2</v>
      </c>
      <c r="AM272" s="6">
        <f t="shared" si="78"/>
        <v>4537770</v>
      </c>
      <c r="AN272" s="6">
        <f t="shared" si="79"/>
        <v>92180</v>
      </c>
      <c r="AO272" s="10">
        <f t="shared" si="74"/>
        <v>2.0313942751615882E-2</v>
      </c>
    </row>
    <row r="273" spans="1:41" x14ac:dyDescent="0.3">
      <c r="A273" s="3"/>
      <c r="B273" s="3" t="str">
        <f t="shared" si="64"/>
        <v>4003</v>
      </c>
      <c r="C273" s="3">
        <v>137161</v>
      </c>
      <c r="D273" s="3">
        <v>8554003</v>
      </c>
      <c r="E273" s="4" t="s">
        <v>234</v>
      </c>
      <c r="F273" s="4" t="s">
        <v>89</v>
      </c>
      <c r="G273" s="6">
        <v>763</v>
      </c>
      <c r="H273" s="6">
        <v>103094.99999999996</v>
      </c>
      <c r="I273" s="6">
        <v>4248023.5</v>
      </c>
      <c r="J273" s="6">
        <v>4215575</v>
      </c>
      <c r="K273" s="10">
        <f t="shared" si="65"/>
        <v>2.4268933540504179E-2</v>
      </c>
      <c r="M273" s="6">
        <v>4215575</v>
      </c>
      <c r="N273" s="6">
        <f t="shared" si="66"/>
        <v>0</v>
      </c>
      <c r="O273" s="10">
        <f t="shared" si="67"/>
        <v>0</v>
      </c>
      <c r="P273" s="6">
        <v>-18093.959999999963</v>
      </c>
      <c r="Q273" s="6">
        <v>18093.959999999963</v>
      </c>
      <c r="R273" s="6">
        <v>0</v>
      </c>
      <c r="S273" s="6">
        <v>0</v>
      </c>
      <c r="T273" s="6">
        <f t="shared" si="68"/>
        <v>0</v>
      </c>
      <c r="V273" s="6">
        <v>4203831.21</v>
      </c>
      <c r="W273" s="6">
        <f t="shared" si="69"/>
        <v>-11743.790000000037</v>
      </c>
      <c r="X273" s="10">
        <f t="shared" si="70"/>
        <v>-2.7858097649786891E-3</v>
      </c>
      <c r="Y273" s="6">
        <v>-18093.959999999963</v>
      </c>
      <c r="Z273" s="6">
        <v>-2983.9150000000373</v>
      </c>
      <c r="AA273" s="6">
        <v>9334.0849999999973</v>
      </c>
      <c r="AB273" s="6">
        <v>0</v>
      </c>
      <c r="AC273" s="6">
        <f t="shared" si="71"/>
        <v>-11743.790000000003</v>
      </c>
      <c r="AE273" s="6">
        <v>4131645</v>
      </c>
      <c r="AF273" s="6">
        <f t="shared" si="75"/>
        <v>83930</v>
      </c>
      <c r="AG273" s="10">
        <f t="shared" si="72"/>
        <v>2.0313942751615882E-2</v>
      </c>
      <c r="AI273" s="6">
        <f t="shared" si="76"/>
        <v>4131645</v>
      </c>
      <c r="AJ273" s="6">
        <f t="shared" si="77"/>
        <v>72186.209999999963</v>
      </c>
      <c r="AK273" s="10">
        <f t="shared" si="73"/>
        <v>1.7471542206554523E-2</v>
      </c>
      <c r="AM273" s="6">
        <f t="shared" si="78"/>
        <v>4131645</v>
      </c>
      <c r="AN273" s="6">
        <f t="shared" si="79"/>
        <v>83930</v>
      </c>
      <c r="AO273" s="10">
        <f t="shared" si="74"/>
        <v>2.0313942751615882E-2</v>
      </c>
    </row>
    <row r="274" spans="1:41" x14ac:dyDescent="0.3">
      <c r="A274" s="3"/>
      <c r="B274" s="3" t="str">
        <f t="shared" si="64"/>
        <v>4503</v>
      </c>
      <c r="C274" s="3">
        <v>138150</v>
      </c>
      <c r="D274" s="3">
        <v>8554503</v>
      </c>
      <c r="E274" s="4" t="s">
        <v>267</v>
      </c>
      <c r="F274" s="4" t="s">
        <v>89</v>
      </c>
      <c r="G274" s="6">
        <v>1129</v>
      </c>
      <c r="H274" s="6">
        <v>152325</v>
      </c>
      <c r="I274" s="6">
        <v>6280138</v>
      </c>
      <c r="J274" s="6">
        <v>6237725</v>
      </c>
      <c r="K274" s="10">
        <f t="shared" si="65"/>
        <v>2.4255040255484833E-2</v>
      </c>
      <c r="M274" s="6">
        <v>6237725</v>
      </c>
      <c r="N274" s="6">
        <f t="shared" si="66"/>
        <v>0</v>
      </c>
      <c r="O274" s="10">
        <f t="shared" si="67"/>
        <v>0</v>
      </c>
      <c r="P274" s="6">
        <v>-26789.400000000373</v>
      </c>
      <c r="Q274" s="6">
        <v>26789.400000000373</v>
      </c>
      <c r="R274" s="6">
        <v>0</v>
      </c>
      <c r="S274" s="6">
        <v>0</v>
      </c>
      <c r="T274" s="6">
        <f t="shared" si="68"/>
        <v>0</v>
      </c>
      <c r="V274" s="6">
        <v>6221395.2300000004</v>
      </c>
      <c r="W274" s="6">
        <f t="shared" si="69"/>
        <v>-16329.769999999553</v>
      </c>
      <c r="X274" s="10">
        <f t="shared" si="70"/>
        <v>-2.6179047649583067E-3</v>
      </c>
      <c r="Y274" s="6">
        <v>-26789.400000000373</v>
      </c>
      <c r="Z274" s="6">
        <v>-4399.2249999996275</v>
      </c>
      <c r="AA274" s="6">
        <v>14858.854999999992</v>
      </c>
      <c r="AB274" s="6">
        <v>0</v>
      </c>
      <c r="AC274" s="6">
        <f t="shared" si="71"/>
        <v>-16329.770000000008</v>
      </c>
      <c r="AE274" s="6">
        <v>6113535</v>
      </c>
      <c r="AF274" s="6">
        <f t="shared" si="75"/>
        <v>124190</v>
      </c>
      <c r="AG274" s="10">
        <f t="shared" si="72"/>
        <v>2.0313942751615882E-2</v>
      </c>
      <c r="AI274" s="6">
        <f t="shared" si="76"/>
        <v>6113535</v>
      </c>
      <c r="AJ274" s="6">
        <f t="shared" si="77"/>
        <v>107860.23000000045</v>
      </c>
      <c r="AK274" s="10">
        <f t="shared" si="73"/>
        <v>1.7642858019133029E-2</v>
      </c>
      <c r="AM274" s="6">
        <f t="shared" si="78"/>
        <v>6113535</v>
      </c>
      <c r="AN274" s="6">
        <f t="shared" si="79"/>
        <v>124190</v>
      </c>
      <c r="AO274" s="10">
        <f t="shared" si="74"/>
        <v>2.0313942751615882E-2</v>
      </c>
    </row>
    <row r="275" spans="1:41" x14ac:dyDescent="0.3">
      <c r="A275" s="3"/>
      <c r="B275" s="3" t="str">
        <f t="shared" si="64"/>
        <v>4015</v>
      </c>
      <c r="C275" s="3">
        <v>137115</v>
      </c>
      <c r="D275" s="3">
        <v>8554015</v>
      </c>
      <c r="E275" s="4" t="s">
        <v>241</v>
      </c>
      <c r="F275" s="4" t="s">
        <v>89</v>
      </c>
      <c r="G275" s="6">
        <v>833</v>
      </c>
      <c r="H275" s="6">
        <v>106109.99999999999</v>
      </c>
      <c r="I275" s="6">
        <v>4617319</v>
      </c>
      <c r="J275" s="6">
        <v>4602325</v>
      </c>
      <c r="K275" s="10">
        <f t="shared" si="65"/>
        <v>2.2980868335066299E-2</v>
      </c>
      <c r="M275" s="6">
        <v>4602325</v>
      </c>
      <c r="N275" s="6">
        <f t="shared" si="66"/>
        <v>0</v>
      </c>
      <c r="O275" s="10">
        <f t="shared" si="67"/>
        <v>0</v>
      </c>
      <c r="P275" s="6">
        <v>-19776.600000000559</v>
      </c>
      <c r="Q275" s="6">
        <v>19776.600000000559</v>
      </c>
      <c r="R275" s="6">
        <v>0</v>
      </c>
      <c r="S275" s="6">
        <v>0</v>
      </c>
      <c r="T275" s="6">
        <f t="shared" si="68"/>
        <v>0</v>
      </c>
      <c r="V275" s="6">
        <v>4589704.1100000003</v>
      </c>
      <c r="W275" s="6">
        <f t="shared" si="69"/>
        <v>-12620.889999999665</v>
      </c>
      <c r="X275" s="10">
        <f t="shared" si="70"/>
        <v>-2.7422856925574932E-3</v>
      </c>
      <c r="Y275" s="6">
        <v>-19776.600000000559</v>
      </c>
      <c r="Z275" s="6">
        <v>-3235.0249999994412</v>
      </c>
      <c r="AA275" s="6">
        <v>10390.734999999993</v>
      </c>
      <c r="AB275" s="6">
        <v>0</v>
      </c>
      <c r="AC275" s="6">
        <f t="shared" si="71"/>
        <v>-12620.890000000007</v>
      </c>
      <c r="AE275" s="6">
        <v>4510695</v>
      </c>
      <c r="AF275" s="6">
        <f t="shared" si="75"/>
        <v>91630</v>
      </c>
      <c r="AG275" s="10">
        <f t="shared" si="72"/>
        <v>2.0313942751615882E-2</v>
      </c>
      <c r="AI275" s="6">
        <f t="shared" si="76"/>
        <v>4510695</v>
      </c>
      <c r="AJ275" s="6">
        <f t="shared" si="77"/>
        <v>79009.110000000335</v>
      </c>
      <c r="AK275" s="10">
        <f t="shared" si="73"/>
        <v>1.7515950424491201E-2</v>
      </c>
      <c r="AM275" s="6">
        <f t="shared" si="78"/>
        <v>4510695</v>
      </c>
      <c r="AN275" s="6">
        <f t="shared" si="79"/>
        <v>91630</v>
      </c>
      <c r="AO275" s="10">
        <f t="shared" si="74"/>
        <v>2.0313942751615882E-2</v>
      </c>
    </row>
    <row r="277" spans="1:41" x14ac:dyDescent="0.3">
      <c r="E277" s="8" t="s">
        <v>5</v>
      </c>
      <c r="F277" s="11">
        <f>COUNTIF($F$5:$F$275,"Primary")</f>
        <v>227</v>
      </c>
      <c r="G277" s="13">
        <f>SUMIF($F$5:$F$275,"Primary",G$5:G$275)</f>
        <v>54884.800000000003</v>
      </c>
      <c r="H277" s="13">
        <f t="shared" ref="H277:AO277" si="80">SUMIF($F$5:$F$275,"Primary",H$5:H$275)</f>
        <v>10578174.41213686</v>
      </c>
      <c r="I277" s="13">
        <f t="shared" si="80"/>
        <v>246666740.98701924</v>
      </c>
      <c r="J277" s="13">
        <f t="shared" si="80"/>
        <v>244528098.16792756</v>
      </c>
      <c r="K277" s="15">
        <f t="shared" si="80"/>
        <v>8.9276680702315936</v>
      </c>
      <c r="M277" s="13">
        <f t="shared" si="80"/>
        <v>243230841.64893737</v>
      </c>
      <c r="N277" s="13">
        <f t="shared" si="80"/>
        <v>-1297256.5189903062</v>
      </c>
      <c r="O277" s="15">
        <f t="shared" si="80"/>
        <v>-2.2413460672832342</v>
      </c>
      <c r="P277" s="13">
        <f t="shared" si="80"/>
        <v>-882822.00800000201</v>
      </c>
      <c r="Q277" s="13">
        <f t="shared" si="80"/>
        <v>568235.63577590766</v>
      </c>
      <c r="R277" s="13">
        <f t="shared" si="80"/>
        <v>95658.876101816975</v>
      </c>
      <c r="S277" s="13">
        <f t="shared" si="80"/>
        <v>-1078329.0228680291</v>
      </c>
      <c r="T277" s="13">
        <f t="shared" si="80"/>
        <v>-1297256.5189903062</v>
      </c>
      <c r="V277" s="13">
        <f t="shared" si="80"/>
        <v>243040654.47624439</v>
      </c>
      <c r="W277" s="13">
        <f t="shared" si="80"/>
        <v>-1487443.6916832724</v>
      </c>
      <c r="X277" s="15">
        <f t="shared" si="80"/>
        <v>-2.1037947804686108</v>
      </c>
      <c r="Y277" s="13">
        <f t="shared" si="80"/>
        <v>-882822.00800000201</v>
      </c>
      <c r="Z277" s="13">
        <f t="shared" si="80"/>
        <v>-178328.45204818645</v>
      </c>
      <c r="AA277" s="13">
        <f t="shared" si="80"/>
        <v>234589.73895059567</v>
      </c>
      <c r="AB277" s="13">
        <f t="shared" si="80"/>
        <v>-660882.97058567929</v>
      </c>
      <c r="AC277" s="13">
        <f t="shared" si="80"/>
        <v>-1487443.6916832714</v>
      </c>
      <c r="AE277" s="13">
        <f t="shared" si="80"/>
        <v>238677082.65846735</v>
      </c>
      <c r="AF277" s="13">
        <f t="shared" si="80"/>
        <v>4553758.9904700322</v>
      </c>
      <c r="AG277" s="15">
        <f t="shared" si="80"/>
        <v>4.0835873529422981</v>
      </c>
      <c r="AI277" s="13">
        <f t="shared" si="80"/>
        <v>238677082.65846735</v>
      </c>
      <c r="AJ277" s="13">
        <f t="shared" si="80"/>
        <v>4363571.8177770665</v>
      </c>
      <c r="AK277" s="15">
        <f t="shared" si="80"/>
        <v>4.2396303314467687</v>
      </c>
      <c r="AM277" s="13">
        <f t="shared" si="80"/>
        <v>238677082.65846735</v>
      </c>
      <c r="AN277" s="13">
        <f t="shared" si="80"/>
        <v>5851015.5094603319</v>
      </c>
      <c r="AO277" s="15">
        <f t="shared" si="80"/>
        <v>6.4860944766577298</v>
      </c>
    </row>
    <row r="278" spans="1:41" x14ac:dyDescent="0.3">
      <c r="E278" s="8" t="s">
        <v>89</v>
      </c>
      <c r="F278" s="11">
        <f>COUNTIF($F$5:$F$275,"Secondary")</f>
        <v>44</v>
      </c>
      <c r="G278" s="13">
        <f>SUMIF($F$5:$F$275,"Secondary",G$5:G$275)</f>
        <v>38207.800000000003</v>
      </c>
      <c r="H278" s="13">
        <f t="shared" ref="H278:AO278" si="81">SUMIF($F$5:$F$275,"Secondary",H$5:H$275)</f>
        <v>12153224.388032639</v>
      </c>
      <c r="I278" s="13">
        <f t="shared" si="81"/>
        <v>217011933.35497126</v>
      </c>
      <c r="J278" s="13">
        <f t="shared" si="81"/>
        <v>215738637.67497128</v>
      </c>
      <c r="K278" s="15">
        <f t="shared" si="81"/>
        <v>2.5278481061802212</v>
      </c>
      <c r="M278" s="13">
        <f t="shared" si="81"/>
        <v>214738080.00535408</v>
      </c>
      <c r="N278" s="13">
        <f t="shared" si="81"/>
        <v>-1000557.6696171728</v>
      </c>
      <c r="O278" s="15">
        <f t="shared" si="81"/>
        <v>-0.30616740696906269</v>
      </c>
      <c r="P278" s="13">
        <f t="shared" si="81"/>
        <v>-909081.28800001263</v>
      </c>
      <c r="Q278" s="13">
        <f t="shared" si="81"/>
        <v>438385.45541104069</v>
      </c>
      <c r="R278" s="13">
        <f t="shared" si="81"/>
        <v>17714.988000000678</v>
      </c>
      <c r="S278" s="13">
        <f t="shared" si="81"/>
        <v>-547576.82502820296</v>
      </c>
      <c r="T278" s="13">
        <f t="shared" si="81"/>
        <v>-1000557.6696171742</v>
      </c>
      <c r="V278" s="13">
        <f t="shared" si="81"/>
        <v>214923821.4054594</v>
      </c>
      <c r="W278" s="13">
        <f t="shared" si="81"/>
        <v>-814816.26951181062</v>
      </c>
      <c r="X278" s="15">
        <f t="shared" si="81"/>
        <v>-0.24984850116505003</v>
      </c>
      <c r="Y278" s="13">
        <f t="shared" si="81"/>
        <v>-909081.28800001263</v>
      </c>
      <c r="Z278" s="13">
        <f t="shared" si="81"/>
        <v>-64694.929202000145</v>
      </c>
      <c r="AA278" s="13">
        <f t="shared" si="81"/>
        <v>237653.97189491012</v>
      </c>
      <c r="AB278" s="13">
        <f t="shared" si="81"/>
        <v>-78694.024204710178</v>
      </c>
      <c r="AC278" s="13">
        <f t="shared" si="81"/>
        <v>-814816.26951181295</v>
      </c>
      <c r="AE278" s="13">
        <f t="shared" si="81"/>
        <v>210456101.71014687</v>
      </c>
      <c r="AF278" s="13">
        <f t="shared" si="81"/>
        <v>4281978.2952072341</v>
      </c>
      <c r="AG278" s="15">
        <f t="shared" si="81"/>
        <v>0.89302523728307948</v>
      </c>
      <c r="AI278" s="13">
        <f t="shared" si="81"/>
        <v>210456101.71014687</v>
      </c>
      <c r="AJ278" s="13">
        <f t="shared" si="81"/>
        <v>4467719.6953125969</v>
      </c>
      <c r="AK278" s="15">
        <f t="shared" si="81"/>
        <v>0.95237607420412762</v>
      </c>
      <c r="AM278" s="13">
        <f t="shared" si="81"/>
        <v>210456101.71014687</v>
      </c>
      <c r="AN278" s="13">
        <f t="shared" si="81"/>
        <v>5282535.9648244083</v>
      </c>
      <c r="AO278" s="15">
        <f t="shared" si="81"/>
        <v>1.2193625847211802</v>
      </c>
    </row>
    <row r="279" spans="1:41" x14ac:dyDescent="0.3">
      <c r="E279" s="9" t="s">
        <v>282</v>
      </c>
      <c r="F279" s="12">
        <f>SUM(F277:F278)</f>
        <v>271</v>
      </c>
      <c r="G279" s="14">
        <f>SUM(G277:G278)</f>
        <v>93092.6</v>
      </c>
      <c r="H279" s="14">
        <f t="shared" ref="H279:K279" si="82">SUM(H277:H278)</f>
        <v>22731398.800169498</v>
      </c>
      <c r="I279" s="14">
        <f t="shared" si="82"/>
        <v>463678674.34199047</v>
      </c>
      <c r="J279" s="14">
        <f t="shared" si="82"/>
        <v>460266735.84289885</v>
      </c>
      <c r="K279" s="16">
        <f t="shared" si="82"/>
        <v>11.455516176411814</v>
      </c>
      <c r="M279" s="14">
        <f t="shared" ref="M279" si="83">SUM(M277:M278)</f>
        <v>457968921.65429145</v>
      </c>
      <c r="N279" s="14">
        <f t="shared" ref="N279:Q279" si="84">SUM(N277:N278)</f>
        <v>-2297814.188607479</v>
      </c>
      <c r="O279" s="16">
        <f t="shared" si="84"/>
        <v>-2.5475134742522969</v>
      </c>
      <c r="P279" s="14">
        <f t="shared" si="84"/>
        <v>-1791903.2960000145</v>
      </c>
      <c r="Q279" s="14">
        <f t="shared" si="84"/>
        <v>1006621.0911869484</v>
      </c>
      <c r="R279" s="14">
        <f t="shared" ref="R279" si="85">SUM(R277:R278)</f>
        <v>113373.86410181766</v>
      </c>
      <c r="S279" s="14">
        <f t="shared" ref="S279" si="86">SUM(S277:S278)</f>
        <v>-1625905.847896232</v>
      </c>
      <c r="T279" s="14">
        <f t="shared" ref="T279" si="87">SUM(T277:T278)</f>
        <v>-2297814.1886074804</v>
      </c>
      <c r="V279" s="14">
        <f t="shared" ref="V279" si="88">SUM(V277:V278)</f>
        <v>457964475.88170379</v>
      </c>
      <c r="W279" s="14">
        <f t="shared" ref="W279" si="89">SUM(W277:W278)</f>
        <v>-2302259.9611950829</v>
      </c>
      <c r="X279" s="16">
        <f t="shared" ref="X279" si="90">SUM(X277:X278)</f>
        <v>-2.3536432816336608</v>
      </c>
      <c r="Y279" s="14">
        <f t="shared" ref="Y279" si="91">SUM(Y277:Y278)</f>
        <v>-1791903.2960000145</v>
      </c>
      <c r="Z279" s="14">
        <f t="shared" ref="Z279" si="92">SUM(Z277:Z278)</f>
        <v>-243023.38125018659</v>
      </c>
      <c r="AA279" s="14">
        <f t="shared" ref="AA279" si="93">SUM(AA277:AA278)</f>
        <v>472243.71084550582</v>
      </c>
      <c r="AB279" s="14">
        <f t="shared" ref="AB279" si="94">SUM(AB277:AB278)</f>
        <v>-739576.99479038944</v>
      </c>
      <c r="AC279" s="14">
        <f t="shared" ref="AC279:AG279" si="95">SUM(AC277:AC278)</f>
        <v>-2302259.9611950843</v>
      </c>
      <c r="AE279" s="14">
        <f t="shared" si="95"/>
        <v>449133184.3686142</v>
      </c>
      <c r="AF279" s="14">
        <f t="shared" si="95"/>
        <v>8835737.2856772654</v>
      </c>
      <c r="AG279" s="16">
        <f t="shared" si="95"/>
        <v>4.9766125902253773</v>
      </c>
      <c r="AI279" s="14">
        <f t="shared" ref="AI279:AK279" si="96">SUM(AI277:AI278)</f>
        <v>449133184.3686142</v>
      </c>
      <c r="AJ279" s="14">
        <f t="shared" si="96"/>
        <v>8831291.5130896643</v>
      </c>
      <c r="AK279" s="16">
        <f t="shared" si="96"/>
        <v>5.1920064056508961</v>
      </c>
      <c r="AM279" s="14">
        <f t="shared" ref="AM279:AO279" si="97">SUM(AM277:AM278)</f>
        <v>449133184.3686142</v>
      </c>
      <c r="AN279" s="14">
        <f t="shared" si="97"/>
        <v>11133551.47428474</v>
      </c>
      <c r="AO279" s="16">
        <f t="shared" si="97"/>
        <v>7.70545706137891</v>
      </c>
    </row>
  </sheetData>
  <sortState xmlns:xlrd2="http://schemas.microsoft.com/office/spreadsheetml/2017/richdata2" ref="A232:AC275">
    <sortCondition descending="1" ref="K232:K2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Please Note</vt:lpstr>
      <vt:lpstr>Individual School</vt:lpstr>
      <vt:lpstr>Size Charts (% Contribution)</vt:lpstr>
      <vt:lpstr>Size Charts (Cash Increase)</vt:lpstr>
      <vt:lpstr>Deprivation Charts</vt:lpstr>
      <vt:lpstr>Size</vt:lpstr>
      <vt:lpstr>Deprivation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Block Transfer Illustrations - Annex 1</dc:title>
  <dc:creator>Amy Mansfield</dc:creator>
  <dcterms:created xsi:type="dcterms:W3CDTF">2021-08-19T17:34:21Z</dcterms:created>
  <dcterms:modified xsi:type="dcterms:W3CDTF">2021-09-16T08:15:42Z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